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15" windowWidth="10215" windowHeight="7635" tabRatio="825" activeTab="2"/>
  </bookViews>
  <sheets>
    <sheet name="LRA 2014" sheetId="9" r:id="rId1"/>
    <sheet name="LRA 2015" sheetId="2" r:id="rId2"/>
    <sheet name="LRA 2016" sheetId="10" r:id="rId3"/>
  </sheets>
  <externalReferences>
    <externalReference r:id="rId4"/>
    <externalReference r:id="rId5"/>
  </externalReferences>
  <definedNames>
    <definedName name="Is">[1]Rekening!$A$1:$B$39</definedName>
    <definedName name="_xlnm.Print_Area" localSheetId="1">'LRA 2015'!$A$1:$G$110</definedName>
    <definedName name="_xlnm.Print_Titles" localSheetId="1">'LRA 2015'!$10:$10</definedName>
  </definedNames>
  <calcPr calcId="124519"/>
</workbook>
</file>

<file path=xl/calcChain.xml><?xml version="1.0" encoding="utf-8"?>
<calcChain xmlns="http://schemas.openxmlformats.org/spreadsheetml/2006/main">
  <c r="G117" i="10"/>
  <c r="G119" s="1"/>
  <c r="E117"/>
  <c r="F117" s="1"/>
  <c r="D117"/>
  <c r="D119" s="1"/>
  <c r="F115"/>
  <c r="F114"/>
  <c r="F113"/>
  <c r="F111"/>
  <c r="F109"/>
  <c r="F108"/>
  <c r="F107"/>
  <c r="F106"/>
  <c r="F105"/>
  <c r="G102"/>
  <c r="E102"/>
  <c r="E119" s="1"/>
  <c r="F119" s="1"/>
  <c r="D102"/>
  <c r="F100"/>
  <c r="F98"/>
  <c r="F97"/>
  <c r="E89"/>
  <c r="F87"/>
  <c r="F86"/>
  <c r="G85"/>
  <c r="F85"/>
  <c r="E85"/>
  <c r="D85"/>
  <c r="F83"/>
  <c r="D83"/>
  <c r="D81" s="1"/>
  <c r="D82"/>
  <c r="F82" s="1"/>
  <c r="G81"/>
  <c r="G89" s="1"/>
  <c r="E81"/>
  <c r="G76"/>
  <c r="G78" s="1"/>
  <c r="G91" s="1"/>
  <c r="F76"/>
  <c r="E76"/>
  <c r="D76"/>
  <c r="F75"/>
  <c r="G72"/>
  <c r="E72"/>
  <c r="F72" s="1"/>
  <c r="D72"/>
  <c r="F71"/>
  <c r="F70"/>
  <c r="F69"/>
  <c r="F68"/>
  <c r="F67"/>
  <c r="G65"/>
  <c r="E65"/>
  <c r="F65" s="1"/>
  <c r="D65"/>
  <c r="D78" s="1"/>
  <c r="F63"/>
  <c r="F62"/>
  <c r="F61"/>
  <c r="F60"/>
  <c r="F59"/>
  <c r="A55"/>
  <c r="G53"/>
  <c r="F52"/>
  <c r="G51"/>
  <c r="E51"/>
  <c r="E53" s="1"/>
  <c r="D51"/>
  <c r="D53" s="1"/>
  <c r="G47"/>
  <c r="G48" s="1"/>
  <c r="E47"/>
  <c r="E48" s="1"/>
  <c r="F48" s="1"/>
  <c r="D47"/>
  <c r="D48" s="1"/>
  <c r="F45"/>
  <c r="F44"/>
  <c r="G41"/>
  <c r="F41"/>
  <c r="E41"/>
  <c r="D41"/>
  <c r="F39"/>
  <c r="F38"/>
  <c r="G35"/>
  <c r="E35"/>
  <c r="F35" s="1"/>
  <c r="D35"/>
  <c r="F33"/>
  <c r="F32"/>
  <c r="F31"/>
  <c r="F30"/>
  <c r="G26"/>
  <c r="E26"/>
  <c r="F26" s="1"/>
  <c r="D26"/>
  <c r="F24"/>
  <c r="F22"/>
  <c r="F21"/>
  <c r="F20"/>
  <c r="D89" l="1"/>
  <c r="F81"/>
  <c r="E55"/>
  <c r="F53"/>
  <c r="D91"/>
  <c r="I91" s="1"/>
  <c r="F89"/>
  <c r="D55"/>
  <c r="D93" s="1"/>
  <c r="D121" s="1"/>
  <c r="G55"/>
  <c r="G93" s="1"/>
  <c r="G121" s="1"/>
  <c r="F47"/>
  <c r="F51"/>
  <c r="E78"/>
  <c r="F102"/>
  <c r="E91" l="1"/>
  <c r="F91" s="1"/>
  <c r="F78"/>
  <c r="E93"/>
  <c r="F55"/>
  <c r="E121" l="1"/>
  <c r="F93"/>
</calcChain>
</file>

<file path=xl/sharedStrings.xml><?xml version="1.0" encoding="utf-8"?>
<sst xmlns="http://schemas.openxmlformats.org/spreadsheetml/2006/main" count="546" uniqueCount="337">
  <si>
    <t>PEMERINTAH KABUPATEN TEMANGGUNG</t>
  </si>
  <si>
    <t>URAIAN</t>
  </si>
  <si>
    <t>PENDAPATAN</t>
  </si>
  <si>
    <t>PENDAPATAN ASLI DAERAH</t>
  </si>
  <si>
    <t>PENDAPATAN TRANSFER</t>
  </si>
  <si>
    <t>TRANSFER PEMERINTAH PUSAT-DANA PERIMBANGAN</t>
  </si>
  <si>
    <t>Dana Bagi Hasil Pajak</t>
  </si>
  <si>
    <t>Dana Alokasi Umum</t>
  </si>
  <si>
    <t>TRANSFER PEMERINTAH PUSAT LAINNYA</t>
  </si>
  <si>
    <t>Dana Otonomi Khusus</t>
  </si>
  <si>
    <t>Dana Penyesuaian</t>
  </si>
  <si>
    <t>Pendapatan Bagi Hasil Lainnya</t>
  </si>
  <si>
    <t>BUPATI TEMANGGUNG,</t>
  </si>
  <si>
    <t>M. BAMBANG SUKARNO</t>
  </si>
  <si>
    <t>Sisa Lebih Pembiayaan Anggaran</t>
  </si>
  <si>
    <t>PEMBIAYAAN NETTO</t>
  </si>
  <si>
    <t>Jumlah Pengeluaran</t>
  </si>
  <si>
    <t>Pengeluaran Pihak Ketiga (Retensi)</t>
  </si>
  <si>
    <t>Pembayaran Utang Pokok Jatuh Tempo</t>
  </si>
  <si>
    <t>Investasi Permanen Dana Bergulir</t>
  </si>
  <si>
    <t>Penyertaan Modal PT. Jamkrida</t>
  </si>
  <si>
    <t>Penyertaan Modal PD Bumi Phala Wisata</t>
  </si>
  <si>
    <t>Penyertaan Modal pada PDAM</t>
  </si>
  <si>
    <t>Penyertaan Modal pada Apotek Waringin Mulyo</t>
  </si>
  <si>
    <t>Penyertaan Modal pada BKK Pringsurat</t>
  </si>
  <si>
    <t>Penyertaan Modal pada PT. Bank Jateng</t>
  </si>
  <si>
    <t>Penyertaan Modal pada PD BPR Bank Pasar</t>
  </si>
  <si>
    <t>Penyertaan Modal pada CV. Aneka Usaha</t>
  </si>
  <si>
    <t>Penyertaan Modal pada PD BPR BKK Temanggung</t>
  </si>
  <si>
    <t>Penyertaan Investasi Pemerintah Daerah</t>
  </si>
  <si>
    <t>Transfer ke Dana Cadangan</t>
  </si>
  <si>
    <t>PENGELUARAN PEMBIAYAAN</t>
  </si>
  <si>
    <t>Jumlah Penerimaan</t>
  </si>
  <si>
    <t>Penerimaan Pihak Ketiga (Retensi)</t>
  </si>
  <si>
    <t>Penerimaan kembali pemberian pinjaman</t>
  </si>
  <si>
    <t>Penerimaan Pinjaman dan Obligasi</t>
  </si>
  <si>
    <t>Transfer dari Dana Cadangan</t>
  </si>
  <si>
    <t>Sisa Lebih Perhitungan Anggaran Tahun Lalu</t>
  </si>
  <si>
    <t>PENERIMAAN PEMBIAYAAN</t>
  </si>
  <si>
    <t>PEMBIAYAAN</t>
  </si>
  <si>
    <t>SURPLUS/DEFISIT</t>
  </si>
  <si>
    <t xml:space="preserve">JUMLAH BELANJA DAN TRANSFER </t>
  </si>
  <si>
    <t>JUMLAH TRANSFER BAGI HASIL KE DESA</t>
  </si>
  <si>
    <t>Bantuan Kepada Partai Politik</t>
  </si>
  <si>
    <t>Bantuan Kepada Pemerintah Desa/Kel</t>
  </si>
  <si>
    <t>BELANJA BANTUAN KE PEM. DESA/KEL</t>
  </si>
  <si>
    <t>Bagi Hasil Pendapatan Lainnya</t>
  </si>
  <si>
    <t>Bagi Hasil Retribusi</t>
  </si>
  <si>
    <t>Bagi Hasil Pajak</t>
  </si>
  <si>
    <t>BELANJA TRANSFER/BAGI HASIL KE PEM. DESA/KEL</t>
  </si>
  <si>
    <t>BELANJA TRANSFER</t>
  </si>
  <si>
    <t>JUMLAH BELANJA</t>
  </si>
  <si>
    <t>Jumlah Belanja Tak Terduga</t>
  </si>
  <si>
    <t>Belanja Tidak Terduga</t>
  </si>
  <si>
    <t>BELANJA TAK TERDUGA</t>
  </si>
  <si>
    <t>Jumlah Belanja Modal</t>
  </si>
  <si>
    <t>Belanja Aset Lainnya</t>
  </si>
  <si>
    <t>Belanja Aset Tetap Lainnya</t>
  </si>
  <si>
    <t>Belanja Jalan, Irigasi dan Jaringan</t>
  </si>
  <si>
    <t>Belanja Gedung dan Bangunan</t>
  </si>
  <si>
    <t>Belanja Peralatan dan Mesin</t>
  </si>
  <si>
    <t>Belanja Tanah</t>
  </si>
  <si>
    <t>BELANJA MODAL</t>
  </si>
  <si>
    <t>Jumlah Belanja Operasi</t>
  </si>
  <si>
    <t>Bantuan Sosial</t>
  </si>
  <si>
    <t>Hibah</t>
  </si>
  <si>
    <t>Subsidi</t>
  </si>
  <si>
    <t>Bunga</t>
  </si>
  <si>
    <t>Belanja Barang dan Jasa</t>
  </si>
  <si>
    <t>Belanja Pegawai</t>
  </si>
  <si>
    <t xml:space="preserve">BELANJA OPERASI  </t>
  </si>
  <si>
    <t>BELANJA</t>
  </si>
  <si>
    <t>JUMLAH PENDAPATAN</t>
  </si>
  <si>
    <t>Jumlah Lain-lain Pendapatan Yang Sah</t>
  </si>
  <si>
    <t>Dana Desa</t>
  </si>
  <si>
    <t>Bantuan Keuangan dari Propinsi</t>
  </si>
  <si>
    <t>Hibah dari Badan/Lembaga/Organisasi Swasta</t>
  </si>
  <si>
    <t>PENDAPATAN HIBAH</t>
  </si>
  <si>
    <t>LAIN-LAIN PENDAPATAN YANG SAH</t>
  </si>
  <si>
    <t>Total Pendapatan Transfer</t>
  </si>
  <si>
    <t>Jumlah Pendapatan Transfer Pemerintah Pusat Propinsi</t>
  </si>
  <si>
    <t>Pendapatan Bagi Hasil Pajak/Retribusi</t>
  </si>
  <si>
    <t>TRANSFER PEMERINTAH PROPINSI</t>
  </si>
  <si>
    <t>Jumlah Pendapatan Transfer Pemerintah Pusat Lainnya</t>
  </si>
  <si>
    <t>Jumlah Pendapatan Transfer Dana Perimbangan</t>
  </si>
  <si>
    <t>Dana Alokasi Khusus</t>
  </si>
  <si>
    <t>Dana Bagi Hasil Sumber Daya Alam</t>
  </si>
  <si>
    <t>Jumlah Pendapatan Asli Daerah</t>
  </si>
  <si>
    <t>Lain-lain Pendapatan Asli Daerah yang Sah</t>
  </si>
  <si>
    <t>Retribusi Daerah</t>
  </si>
  <si>
    <t>Pajak Daerah</t>
  </si>
  <si>
    <t>%</t>
  </si>
  <si>
    <t>ANGGARAN 2015         (PERUBAHAN)</t>
  </si>
  <si>
    <t>NO</t>
  </si>
  <si>
    <t>LAPORAN REALISASI ANGGARAN</t>
  </si>
  <si>
    <t>Untuk Tahun Yang Berakhir Sampai Dengan 31 Desember 2015 dan 2014</t>
  </si>
  <si>
    <t>TRANSFER PEMERINTAH PROVINSI</t>
  </si>
  <si>
    <t>Ref</t>
  </si>
  <si>
    <t>Temanggung,      Mei 2016</t>
  </si>
  <si>
    <t>REALISASI 2014 (Audited)</t>
  </si>
  <si>
    <t>REALISASI 2015 (Audited)</t>
  </si>
  <si>
    <t>Hasil Perusahaan Milik Daerah dan Hasil Pengelolaan Kekayaan Daerah yang Dipisahkan</t>
  </si>
  <si>
    <t>(dalam rupiah)</t>
  </si>
  <si>
    <t>V.A.1</t>
  </si>
  <si>
    <t>V.A.1.1</t>
  </si>
  <si>
    <t>V.A.1.1.1</t>
  </si>
  <si>
    <t>V.A.1.1.2</t>
  </si>
  <si>
    <t>V.A.1.1.3</t>
  </si>
  <si>
    <t>V.A.1.1.4</t>
  </si>
  <si>
    <t>V.A.1.2</t>
  </si>
  <si>
    <t>V.A.1.3</t>
  </si>
  <si>
    <t>V.A.1.2.1</t>
  </si>
  <si>
    <t>V.A.1.2.2</t>
  </si>
  <si>
    <t>V.A.1.2.1.1</t>
  </si>
  <si>
    <t>V.A.1.2.1.2</t>
  </si>
  <si>
    <t>V.A.1.2.1.3</t>
  </si>
  <si>
    <t>V.A.1.2.1.4</t>
  </si>
  <si>
    <t>V.A.1.2.3</t>
  </si>
  <si>
    <t>V.A.1.2.2.1</t>
  </si>
  <si>
    <t>V.A.1.2.2.2</t>
  </si>
  <si>
    <t>V.A.1.2.3.1</t>
  </si>
  <si>
    <t>V.A.1.2.3.2</t>
  </si>
  <si>
    <t>V.A.1.3.1</t>
  </si>
  <si>
    <t>V.A.1.3.2</t>
  </si>
  <si>
    <t>V.A.2</t>
  </si>
  <si>
    <t>V.A.2.1</t>
  </si>
  <si>
    <t>V.A.2.2</t>
  </si>
  <si>
    <t>V.A.2.3</t>
  </si>
  <si>
    <t>V.A.2.4</t>
  </si>
  <si>
    <t>V.A.2.4.1</t>
  </si>
  <si>
    <t>V.A.2.4.2</t>
  </si>
  <si>
    <t>V.A.2.4.1.1</t>
  </si>
  <si>
    <t>V.A.2.4.1.2</t>
  </si>
  <si>
    <t>V.A.2.4.2.1</t>
  </si>
  <si>
    <t>V.A.2.4.2.2</t>
  </si>
  <si>
    <t>V.A.2.1.1</t>
  </si>
  <si>
    <t>V.A.2.1.2</t>
  </si>
  <si>
    <t>V.A.2.1.3</t>
  </si>
  <si>
    <t>V.A.2.1.4</t>
  </si>
  <si>
    <t>V.A.2.1.5</t>
  </si>
  <si>
    <t>V.A.2.1.6</t>
  </si>
  <si>
    <t>V.A.2.2.1</t>
  </si>
  <si>
    <t>V.A.2.2.2</t>
  </si>
  <si>
    <t>V.A.2.2.3</t>
  </si>
  <si>
    <t>V.A.2.2.4</t>
  </si>
  <si>
    <t>V.A.2.2.5</t>
  </si>
  <si>
    <t>V.A.2.2.6</t>
  </si>
  <si>
    <t>V.A.3</t>
  </si>
  <si>
    <t>V.A.3.1</t>
  </si>
  <si>
    <t>V.A.3.2</t>
  </si>
  <si>
    <t>V.A.3.1.1</t>
  </si>
  <si>
    <t>V.A.3.1.2</t>
  </si>
  <si>
    <t>V.A.3.1.3</t>
  </si>
  <si>
    <t>V.A.3.1.4</t>
  </si>
  <si>
    <t>V.A.3.2.1</t>
  </si>
  <si>
    <t>V.A.3.2.2</t>
  </si>
  <si>
    <t>V.A.3.2.3</t>
  </si>
  <si>
    <t>V.A.3.2.4</t>
  </si>
  <si>
    <t>V.A.3.2.5</t>
  </si>
  <si>
    <t>V.A.3.2.6</t>
  </si>
  <si>
    <t>V.A.3.2.7</t>
  </si>
  <si>
    <t>V.A.3.2.8</t>
  </si>
  <si>
    <t>V.A.3.2.9</t>
  </si>
  <si>
    <t>V.A.3.2.10</t>
  </si>
  <si>
    <t>V.A.3.2.11</t>
  </si>
  <si>
    <t>6=5/4</t>
  </si>
  <si>
    <t>Untuk Tahun Yang Berakhir sampai dengan 31 Desember 2014 dan 2013</t>
  </si>
  <si>
    <t>(Dalam Rupiah Penuh)</t>
  </si>
  <si>
    <t>REF</t>
  </si>
  <si>
    <t>ANGGARAN 2014          (Perubahan)</t>
  </si>
  <si>
    <r>
      <t>REALISASI 2014 (</t>
    </r>
    <r>
      <rPr>
        <b/>
        <i/>
        <sz val="8"/>
        <rFont val="Arial"/>
        <family val="2"/>
      </rPr>
      <t>Audited</t>
    </r>
    <r>
      <rPr>
        <b/>
        <sz val="8"/>
        <rFont val="Arial"/>
        <family val="2"/>
      </rPr>
      <t>)</t>
    </r>
  </si>
  <si>
    <r>
      <t>REALISASI 2013 (</t>
    </r>
    <r>
      <rPr>
        <b/>
        <i/>
        <sz val="8"/>
        <rFont val="Arial"/>
        <family val="2"/>
      </rPr>
      <t>Audited</t>
    </r>
    <r>
      <rPr>
        <b/>
        <sz val="8"/>
        <rFont val="Arial"/>
        <family val="2"/>
      </rPr>
      <t>)</t>
    </r>
  </si>
  <si>
    <t>1.</t>
  </si>
  <si>
    <t>V.I.B</t>
  </si>
  <si>
    <t>1.1</t>
  </si>
  <si>
    <t>V.I.B.1</t>
  </si>
  <si>
    <t>1.1.1</t>
  </si>
  <si>
    <t>V.I.B.1.a</t>
  </si>
  <si>
    <t>26.179.500.000 ,00</t>
  </si>
  <si>
    <t>1.1.2</t>
  </si>
  <si>
    <t>V.I.B.1.b</t>
  </si>
  <si>
    <t>1.1.3</t>
  </si>
  <si>
    <t xml:space="preserve">Hasil Pengelolaan Kekayaan Daerah Dipisahkan </t>
  </si>
  <si>
    <t>V.I.B.1.c</t>
  </si>
  <si>
    <t>1.1.4</t>
  </si>
  <si>
    <t>V.I.B.1.d</t>
  </si>
  <si>
    <t>1.2</t>
  </si>
  <si>
    <t>V.I.B.2</t>
  </si>
  <si>
    <t>1.2.1</t>
  </si>
  <si>
    <t>V.I.B.2.a</t>
  </si>
  <si>
    <t>1.2.1.1</t>
  </si>
  <si>
    <t>V.I.B.2.a.1</t>
  </si>
  <si>
    <t>1.2.1.2</t>
  </si>
  <si>
    <t>V.I.B.2.a.2</t>
  </si>
  <si>
    <t>1.2.1.3</t>
  </si>
  <si>
    <t>V.I.B.2.a.3</t>
  </si>
  <si>
    <t>1.2.1.4</t>
  </si>
  <si>
    <t>V.I.B.2.a.4</t>
  </si>
  <si>
    <t>1.2.2</t>
  </si>
  <si>
    <t>TRANSFER PEM PUSAT LAINNYA</t>
  </si>
  <si>
    <t>V.I.B.2.b</t>
  </si>
  <si>
    <t>1.2.2.1</t>
  </si>
  <si>
    <t>1.2.2.2</t>
  </si>
  <si>
    <t>1.2.3</t>
  </si>
  <si>
    <t>V.I.B.2.c</t>
  </si>
  <si>
    <t>1.2.3.1</t>
  </si>
  <si>
    <t>V.I.B.2.c.1</t>
  </si>
  <si>
    <t>1.2.3.2</t>
  </si>
  <si>
    <t>V.I.B.2.c.2</t>
  </si>
  <si>
    <t>Jumlah Pendapatan Transfer Pemerintah Pusat Provinsi</t>
  </si>
  <si>
    <t>1.3</t>
  </si>
  <si>
    <t>V.I.B.3</t>
  </si>
  <si>
    <t>1.3.1</t>
  </si>
  <si>
    <t>1.3.1.1</t>
  </si>
  <si>
    <t>V.I.B.3.a</t>
  </si>
  <si>
    <t>1.3.1.2</t>
  </si>
  <si>
    <t>Bantuan Keuangan dari Provinsi</t>
  </si>
  <si>
    <t>V.I.B.3.b</t>
  </si>
  <si>
    <t>2.1</t>
  </si>
  <si>
    <t>V.I.B.4</t>
  </si>
  <si>
    <t>2.1.1</t>
  </si>
  <si>
    <t>V.I.B.4.1</t>
  </si>
  <si>
    <t>V.I.B.4.1.a</t>
  </si>
  <si>
    <t>2.1.2</t>
  </si>
  <si>
    <t>V.I.B.4.1.b</t>
  </si>
  <si>
    <t>2.1.3</t>
  </si>
  <si>
    <t>V.I.B.4.1.c</t>
  </si>
  <si>
    <t>2.1.4</t>
  </si>
  <si>
    <t>V.I.B.4.1.d</t>
  </si>
  <si>
    <t>2.1.5</t>
  </si>
  <si>
    <t>V.I.B.4.1.e</t>
  </si>
  <si>
    <t>2.1.6</t>
  </si>
  <si>
    <t>V.I.B.4.1.f</t>
  </si>
  <si>
    <t>V.I.B.4.2</t>
  </si>
  <si>
    <t>2.2.1.1</t>
  </si>
  <si>
    <t>V.I.B.4.2.a</t>
  </si>
  <si>
    <t>2.2.1.2</t>
  </si>
  <si>
    <t>V.I.B.4.2.b</t>
  </si>
  <si>
    <t>2.2.1.3</t>
  </si>
  <si>
    <t>V.I.B.4.2.c</t>
  </si>
  <si>
    <t>2.2.1.4</t>
  </si>
  <si>
    <t>V.I.B.4.2.d</t>
  </si>
  <si>
    <t>2.2.1.5</t>
  </si>
  <si>
    <t>V.I.B.4.2.e</t>
  </si>
  <si>
    <t>V.I.B.4.2.f</t>
  </si>
  <si>
    <t>V.1.B.4.3</t>
  </si>
  <si>
    <t>2.1.3.1</t>
  </si>
  <si>
    <t>2.2</t>
  </si>
  <si>
    <t>TRANSFER</t>
  </si>
  <si>
    <t>V.1.B.4.4</t>
  </si>
  <si>
    <t>2.2.1</t>
  </si>
  <si>
    <t>TRANSFER/BAGI HASIL KE PEM. DESA/KEL</t>
  </si>
  <si>
    <t>V.1.B.4.4.a</t>
  </si>
  <si>
    <t>V.1.B.4.4.b</t>
  </si>
  <si>
    <t>Jumlah Transfer/Bagi Hasil ke Pemerintah Desa/Kel</t>
  </si>
  <si>
    <t>2.2.2</t>
  </si>
  <si>
    <t>BANTUAN KE PEM. DESA/KEL</t>
  </si>
  <si>
    <t>2.2.2.1</t>
  </si>
  <si>
    <t>V.1.B.4.4.c</t>
  </si>
  <si>
    <t>Jumlah Bantuan Ke Pemerintah Desa/Kelurahan</t>
  </si>
  <si>
    <t>2.2.3</t>
  </si>
  <si>
    <t>BANTUAN KEPADA PARTAI POLITIK</t>
  </si>
  <si>
    <t>V.1.B.4.4.d</t>
  </si>
  <si>
    <t>Jumlah Bantuan kepada Partai Politik</t>
  </si>
  <si>
    <t>JUMLAH BELANJA TRANSFER</t>
  </si>
  <si>
    <t>JUMLAH BELANJA DAN TRANSFER</t>
  </si>
  <si>
    <t>V.I.B.5</t>
  </si>
  <si>
    <t>3.1</t>
  </si>
  <si>
    <t>V.I.B.5.1</t>
  </si>
  <si>
    <t>3.1.1</t>
  </si>
  <si>
    <t>Sisa Lebih Perhitungan Anggaran Th Lalu</t>
  </si>
  <si>
    <t>V.I.B.5.1.a</t>
  </si>
  <si>
    <t>3.1.2</t>
  </si>
  <si>
    <t>V.I.B.5.1.b</t>
  </si>
  <si>
    <t>3.1.3</t>
  </si>
  <si>
    <t>V.I.B.5.1.c</t>
  </si>
  <si>
    <t>3.1.4</t>
  </si>
  <si>
    <t>V.I.B.5.1.d</t>
  </si>
  <si>
    <t>0 ,00</t>
  </si>
  <si>
    <t>3.1.5</t>
  </si>
  <si>
    <t>Penerimaan Piutang</t>
  </si>
  <si>
    <t>V.I.B.5.1.e</t>
  </si>
  <si>
    <t>3.1.6</t>
  </si>
  <si>
    <t>Penerimaan  Pihak Ketiga (Retensi)</t>
  </si>
  <si>
    <t>V.I.B.5.1.f</t>
  </si>
  <si>
    <t>3.2</t>
  </si>
  <si>
    <t>V.I.B.5.2</t>
  </si>
  <si>
    <t>3.2.1</t>
  </si>
  <si>
    <t>V.I.B.5.2.a</t>
  </si>
  <si>
    <t>3.2.2</t>
  </si>
  <si>
    <t>Penyertaan InvestasiPemerintah Daerah</t>
  </si>
  <si>
    <t>V.I.B.5.2.b</t>
  </si>
  <si>
    <t>3.2.2.1</t>
  </si>
  <si>
    <t>PD BPR BKK  Temanggung</t>
  </si>
  <si>
    <t>V.I.B.5.2.b.1</t>
  </si>
  <si>
    <t>3.2.2.2</t>
  </si>
  <si>
    <t>PT Bank BPD  Jateng</t>
  </si>
  <si>
    <t>V.I.B.5.2.b.2</t>
  </si>
  <si>
    <t>3.2.2.3</t>
  </si>
  <si>
    <t>PD Aneka Usaha</t>
  </si>
  <si>
    <t>V.I.B.5.2.b.3</t>
  </si>
  <si>
    <t>3.2.2.4</t>
  </si>
  <si>
    <t xml:space="preserve">BKK Pringsurat </t>
  </si>
  <si>
    <t>V.I.B.5.2.b.4</t>
  </si>
  <si>
    <t>3.2.2.5</t>
  </si>
  <si>
    <t>Apotek Waringin Mulyo</t>
  </si>
  <si>
    <t>V.I.B.5.2.b.5</t>
  </si>
  <si>
    <t>3.2.2.6</t>
  </si>
  <si>
    <t>PDAM</t>
  </si>
  <si>
    <t>V.I.B.5.2.b.6</t>
  </si>
  <si>
    <t>3.2.2.7 </t>
  </si>
  <si>
    <t>PD Bumi Phala Wisata</t>
  </si>
  <si>
    <t>V.I.B.5.2.b.7</t>
  </si>
  <si>
    <t>3.2.2.8 </t>
  </si>
  <si>
    <t>PD BPR Bank Pasar</t>
  </si>
  <si>
    <t>V.I.B.5.2.b.8</t>
  </si>
  <si>
    <t>3.2.3</t>
  </si>
  <si>
    <t>V.I.B.5.2.c</t>
  </si>
  <si>
    <t>3.2.4</t>
  </si>
  <si>
    <t>V.I.B.5.2.d</t>
  </si>
  <si>
    <t>3.2.5</t>
  </si>
  <si>
    <t>V.I.B.5.2.e</t>
  </si>
  <si>
    <t>Sisa Lebih Pembiayaan Anggaran (SILPA)</t>
  </si>
  <si>
    <t>Temanggung,                2015</t>
  </si>
  <si>
    <t>Untuk Tahun Yang Berakhir Sampai Dengan 31 Desember 2016 dan 2015</t>
  </si>
  <si>
    <t>(KONVERSI SESUAI DENGAN PP 71 TAHUN 2010 TENTANG STANDAR AKUNTANSI PEMERINTAHAN )</t>
  </si>
  <si>
    <t>(AUDITED)</t>
  </si>
  <si>
    <t>ANGGARAN 2016         (PERUBAHAN)</t>
  </si>
  <si>
    <t>REALISASI 2016</t>
  </si>
  <si>
    <t>REALISASI 2015</t>
  </si>
  <si>
    <t>Hasil Perusahaan Milik Daerah dan Hasil Pengelolaan Kekayaan Daerah Yang Dipisahkan</t>
  </si>
  <si>
    <t>Dana Penyesuaian dan Otonomi Khusus</t>
  </si>
  <si>
    <t>V.A.2.4.a</t>
  </si>
  <si>
    <t>V.A.2.4.b</t>
  </si>
  <si>
    <t>V.A.2.4.c</t>
  </si>
  <si>
    <t>V.A.2.4.d</t>
  </si>
  <si>
    <t>V.A.4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</si>
</sst>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_);_(@_)"/>
    <numFmt numFmtId="166" formatCode="_-* #,##0_-;\-* #,##0_-;_-* &quot;-&quot;_-;_-@_-"/>
    <numFmt numFmtId="167" formatCode="_([$€-2]* #,##0.00_);_([$€-2]* \(#,##0.00\);_([$€-2]* &quot;-&quot;??_)"/>
  </numFmts>
  <fonts count="46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  <font>
      <i/>
      <sz val="9"/>
      <color indexed="8"/>
      <name val="Arial"/>
      <family val="2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</font>
    <font>
      <i/>
      <sz val="7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1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0"/>
      <name val="Helv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rgb="FFFFFFFF"/>
        <bgColor indexed="64"/>
      </patternFill>
    </fill>
    <fill>
      <patternFill patternType="solid">
        <fgColor indexed="43"/>
      </patternFill>
    </fill>
    <fill>
      <patternFill patternType="solid">
        <fgColor rgb="FF76923C"/>
        <bgColor indexed="64"/>
      </patternFill>
    </fill>
    <fill>
      <patternFill patternType="solid">
        <fgColor rgb="FFC2D69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21">
    <xf numFmtId="0" fontId="0" fillId="0" borderId="0"/>
    <xf numFmtId="41" fontId="2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>
      <alignment vertical="top"/>
    </xf>
    <xf numFmtId="0" fontId="2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3" borderId="0">
      <alignment horizontal="left" vertical="top"/>
    </xf>
    <xf numFmtId="0" fontId="14" fillId="4" borderId="0">
      <alignment horizontal="left" vertical="top"/>
    </xf>
    <xf numFmtId="0" fontId="16" fillId="3" borderId="0">
      <alignment horizontal="center" vertical="top"/>
    </xf>
    <xf numFmtId="0" fontId="17" fillId="4" borderId="0">
      <alignment horizontal="center" vertical="top"/>
    </xf>
    <xf numFmtId="0" fontId="18" fillId="3" borderId="0">
      <alignment horizontal="left" vertical="top"/>
    </xf>
    <xf numFmtId="0" fontId="19" fillId="5" borderId="0">
      <alignment horizontal="center" vertical="center"/>
    </xf>
    <xf numFmtId="0" fontId="20" fillId="3" borderId="0">
      <alignment horizontal="left" vertical="top"/>
    </xf>
    <xf numFmtId="0" fontId="21" fillId="3" borderId="0">
      <alignment horizontal="left" vertical="top"/>
    </xf>
    <xf numFmtId="0" fontId="22" fillId="4" borderId="0">
      <alignment horizontal="center" vertical="top"/>
    </xf>
    <xf numFmtId="0" fontId="23" fillId="3" borderId="0">
      <alignment horizontal="right" vertical="top"/>
    </xf>
    <xf numFmtId="0" fontId="23" fillId="4" borderId="0">
      <alignment horizontal="left" vertical="top"/>
    </xf>
    <xf numFmtId="0" fontId="22" fillId="3" borderId="0">
      <alignment horizontal="right" vertical="top"/>
    </xf>
    <xf numFmtId="0" fontId="22" fillId="3" borderId="0">
      <alignment horizontal="right" vertical="top"/>
    </xf>
    <xf numFmtId="0" fontId="22" fillId="4" borderId="0">
      <alignment horizontal="right" vertical="top"/>
    </xf>
    <xf numFmtId="0" fontId="23" fillId="3" borderId="0">
      <alignment horizontal="center" vertical="top"/>
    </xf>
    <xf numFmtId="0" fontId="22" fillId="4" borderId="0">
      <alignment horizontal="right" vertical="top"/>
    </xf>
    <xf numFmtId="0" fontId="22" fillId="3" borderId="0">
      <alignment horizontal="right" vertical="top"/>
    </xf>
    <xf numFmtId="0" fontId="23" fillId="4" borderId="0">
      <alignment horizontal="center" vertical="top"/>
    </xf>
    <xf numFmtId="0" fontId="22" fillId="3" borderId="0">
      <alignment horizontal="left"/>
    </xf>
    <xf numFmtId="0" fontId="22" fillId="4" borderId="0">
      <alignment horizontal="right" vertical="top"/>
    </xf>
    <xf numFmtId="0" fontId="22" fillId="3" borderId="0">
      <alignment horizontal="right"/>
    </xf>
    <xf numFmtId="0" fontId="22" fillId="4" borderId="0">
      <alignment horizontal="left" vertical="top"/>
    </xf>
    <xf numFmtId="0" fontId="24" fillId="3" borderId="0">
      <alignment horizontal="center" vertical="top"/>
    </xf>
    <xf numFmtId="0" fontId="23" fillId="3" borderId="0">
      <alignment horizontal="center"/>
    </xf>
    <xf numFmtId="0" fontId="23" fillId="4" borderId="0">
      <alignment horizontal="left" vertical="top"/>
    </xf>
    <xf numFmtId="0" fontId="22" fillId="3" borderId="0">
      <alignment horizontal="center" vertical="top"/>
    </xf>
    <xf numFmtId="0" fontId="22" fillId="4" borderId="0">
      <alignment horizontal="right" vertical="top"/>
    </xf>
    <xf numFmtId="0" fontId="18" fillId="3" borderId="0">
      <alignment horizontal="right" vertical="top"/>
    </xf>
    <xf numFmtId="0" fontId="22" fillId="4" borderId="0">
      <alignment horizontal="center" vertical="top"/>
    </xf>
    <xf numFmtId="0" fontId="22" fillId="3" borderId="0">
      <alignment horizontal="right" vertical="top"/>
    </xf>
    <xf numFmtId="0" fontId="22" fillId="3" borderId="0">
      <alignment horizontal="center" vertical="top"/>
    </xf>
    <xf numFmtId="0" fontId="18" fillId="3" borderId="0">
      <alignment horizontal="center" vertical="top"/>
    </xf>
    <xf numFmtId="0" fontId="25" fillId="3" borderId="0">
      <alignment horizontal="center" vertical="center"/>
    </xf>
    <xf numFmtId="0" fontId="26" fillId="4" borderId="0">
      <alignment horizontal="center" vertical="top"/>
    </xf>
    <xf numFmtId="0" fontId="27" fillId="6" borderId="0">
      <alignment horizontal="center" vertical="center"/>
    </xf>
    <xf numFmtId="0" fontId="28" fillId="4" borderId="0">
      <alignment horizontal="center" vertical="top"/>
    </xf>
    <xf numFmtId="0" fontId="18" fillId="7" borderId="0">
      <alignment horizontal="center" vertical="top"/>
    </xf>
    <xf numFmtId="0" fontId="29" fillId="8" borderId="0">
      <alignment horizontal="right" vertical="center"/>
    </xf>
    <xf numFmtId="0" fontId="29" fillId="8" borderId="0">
      <alignment horizontal="right" vertical="center"/>
    </xf>
    <xf numFmtId="0" fontId="29" fillId="8" borderId="0">
      <alignment horizontal="right" vertical="center"/>
    </xf>
    <xf numFmtId="0" fontId="22" fillId="4" borderId="0">
      <alignment horizontal="left" vertical="top"/>
    </xf>
    <xf numFmtId="0" fontId="29" fillId="8" borderId="0">
      <alignment horizontal="right" vertical="center"/>
    </xf>
    <xf numFmtId="0" fontId="29" fillId="8" borderId="0">
      <alignment horizontal="right" vertical="center"/>
    </xf>
    <xf numFmtId="0" fontId="29" fillId="8" borderId="0">
      <alignment horizontal="right" vertical="center"/>
    </xf>
    <xf numFmtId="0" fontId="30" fillId="4" borderId="0">
      <alignment horizontal="right" vertical="center"/>
    </xf>
    <xf numFmtId="0" fontId="18" fillId="3" borderId="0">
      <alignment horizontal="center" vertical="top"/>
    </xf>
    <xf numFmtId="0" fontId="22" fillId="4" borderId="0">
      <alignment horizontal="right" vertical="top"/>
    </xf>
    <xf numFmtId="0" fontId="18" fillId="3" borderId="0">
      <alignment horizontal="left" vertical="top"/>
    </xf>
    <xf numFmtId="0" fontId="23" fillId="4" borderId="0">
      <alignment horizontal="center" vertical="top"/>
    </xf>
    <xf numFmtId="0" fontId="18" fillId="3" borderId="0">
      <alignment horizontal="right" vertical="top"/>
    </xf>
    <xf numFmtId="0" fontId="19" fillId="9" borderId="0">
      <alignment horizontal="center" vertical="center"/>
    </xf>
    <xf numFmtId="0" fontId="18" fillId="3" borderId="0">
      <alignment horizontal="right" vertical="top"/>
    </xf>
    <xf numFmtId="0" fontId="22" fillId="5" borderId="0">
      <alignment horizontal="center" vertical="top"/>
    </xf>
    <xf numFmtId="0" fontId="31" fillId="0" borderId="0"/>
    <xf numFmtId="0" fontId="2" fillId="0" borderId="0"/>
  </cellStyleXfs>
  <cellXfs count="206">
    <xf numFmtId="0" fontId="0" fillId="0" borderId="0" xfId="0"/>
    <xf numFmtId="0" fontId="6" fillId="0" borderId="0" xfId="2" applyFont="1"/>
    <xf numFmtId="0" fontId="3" fillId="0" borderId="0" xfId="2" quotePrefix="1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9" fontId="4" fillId="0" borderId="0" xfId="2" applyNumberFormat="1" applyFont="1" applyBorder="1"/>
    <xf numFmtId="3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left" vertical="center"/>
    </xf>
    <xf numFmtId="9" fontId="3" fillId="0" borderId="3" xfId="3" applyNumberFormat="1" applyFont="1" applyFill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165" fontId="6" fillId="0" borderId="0" xfId="1" applyNumberFormat="1" applyFont="1"/>
    <xf numFmtId="165" fontId="4" fillId="0" borderId="0" xfId="1" applyNumberFormat="1" applyFont="1" applyBorder="1" applyAlignment="1">
      <alignment horizontal="center"/>
    </xf>
    <xf numFmtId="165" fontId="3" fillId="0" borderId="3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5" fontId="4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4" fillId="0" borderId="0" xfId="1" applyNumberFormat="1" applyFont="1" applyBorder="1"/>
    <xf numFmtId="165" fontId="3" fillId="0" borderId="0" xfId="1" applyNumberFormat="1" applyFont="1" applyAlignment="1">
      <alignment horizontal="center"/>
    </xf>
    <xf numFmtId="165" fontId="8" fillId="0" borderId="0" xfId="1" applyNumberFormat="1" applyFont="1"/>
    <xf numFmtId="165" fontId="4" fillId="0" borderId="0" xfId="1" applyNumberFormat="1" applyFont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3" fillId="0" borderId="3" xfId="2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/>
    <xf numFmtId="0" fontId="3" fillId="0" borderId="3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10" fontId="3" fillId="0" borderId="3" xfId="3" applyNumberFormat="1" applyFont="1" applyBorder="1" applyAlignment="1">
      <alignment vertical="center"/>
    </xf>
    <xf numFmtId="0" fontId="4" fillId="0" borderId="4" xfId="2" applyFont="1" applyBorder="1" applyAlignment="1">
      <alignment horizontal="left" vertical="center"/>
    </xf>
    <xf numFmtId="0" fontId="12" fillId="0" borderId="0" xfId="0" applyFont="1"/>
    <xf numFmtId="0" fontId="35" fillId="10" borderId="5" xfId="0" applyFont="1" applyFill="1" applyBorder="1" applyAlignment="1">
      <alignment horizontal="center"/>
    </xf>
    <xf numFmtId="0" fontId="35" fillId="10" borderId="6" xfId="0" applyFont="1" applyFill="1" applyBorder="1" applyAlignment="1">
      <alignment horizontal="center"/>
    </xf>
    <xf numFmtId="0" fontId="35" fillId="10" borderId="6" xfId="0" applyFont="1" applyFill="1" applyBorder="1" applyAlignment="1">
      <alignment horizontal="center" wrapText="1"/>
    </xf>
    <xf numFmtId="0" fontId="35" fillId="11" borderId="7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 wrapText="1"/>
    </xf>
    <xf numFmtId="0" fontId="35" fillId="0" borderId="9" xfId="0" applyFont="1" applyBorder="1"/>
    <xf numFmtId="0" fontId="35" fillId="0" borderId="10" xfId="0" applyFont="1" applyBorder="1" applyAlignment="1">
      <alignment wrapText="1"/>
    </xf>
    <xf numFmtId="0" fontId="35" fillId="0" borderId="10" xfId="0" applyFont="1" applyBorder="1" applyAlignment="1">
      <alignment horizontal="right"/>
    </xf>
    <xf numFmtId="0" fontId="35" fillId="0" borderId="10" xfId="0" applyFont="1" applyBorder="1" applyAlignment="1">
      <alignment horizontal="right" wrapText="1"/>
    </xf>
    <xf numFmtId="0" fontId="37" fillId="0" borderId="9" xfId="0" applyFont="1" applyBorder="1"/>
    <xf numFmtId="0" fontId="37" fillId="0" borderId="10" xfId="0" applyFont="1" applyBorder="1" applyAlignment="1">
      <alignment horizontal="left" indent="2"/>
    </xf>
    <xf numFmtId="0" fontId="37" fillId="0" borderId="10" xfId="0" applyFont="1" applyBorder="1" applyAlignment="1">
      <alignment wrapText="1"/>
    </xf>
    <xf numFmtId="0" fontId="37" fillId="0" borderId="10" xfId="0" applyFont="1" applyBorder="1" applyAlignment="1">
      <alignment horizontal="right"/>
    </xf>
    <xf numFmtId="4" fontId="37" fillId="0" borderId="10" xfId="0" applyNumberFormat="1" applyFont="1" applyBorder="1" applyAlignment="1">
      <alignment horizontal="right" wrapText="1"/>
    </xf>
    <xf numFmtId="4" fontId="37" fillId="0" borderId="10" xfId="0" applyNumberFormat="1" applyFont="1" applyBorder="1" applyAlignment="1">
      <alignment horizontal="right"/>
    </xf>
    <xf numFmtId="4" fontId="37" fillId="0" borderId="10" xfId="0" applyNumberFormat="1" applyFont="1" applyBorder="1"/>
    <xf numFmtId="4" fontId="35" fillId="0" borderId="10" xfId="0" applyNumberFormat="1" applyFont="1" applyBorder="1" applyAlignment="1">
      <alignment horizontal="right"/>
    </xf>
    <xf numFmtId="4" fontId="35" fillId="0" borderId="10" xfId="0" applyNumberFormat="1" applyFont="1" applyBorder="1" applyAlignment="1">
      <alignment horizontal="right" wrapText="1"/>
    </xf>
    <xf numFmtId="0" fontId="37" fillId="0" borderId="10" xfId="0" applyFont="1" applyBorder="1" applyAlignment="1">
      <alignment horizontal="right" wrapText="1"/>
    </xf>
    <xf numFmtId="0" fontId="35" fillId="0" borderId="10" xfId="0" applyFont="1" applyBorder="1" applyAlignment="1">
      <alignment horizontal="left" indent="1"/>
    </xf>
    <xf numFmtId="0" fontId="37" fillId="0" borderId="7" xfId="0" applyFont="1" applyBorder="1"/>
    <xf numFmtId="0" fontId="35" fillId="0" borderId="8" xfId="0" applyFont="1" applyBorder="1" applyAlignment="1">
      <alignment wrapText="1"/>
    </xf>
    <xf numFmtId="4" fontId="35" fillId="0" borderId="8" xfId="0" applyNumberFormat="1" applyFont="1" applyBorder="1" applyAlignment="1">
      <alignment horizontal="right"/>
    </xf>
    <xf numFmtId="4" fontId="35" fillId="0" borderId="8" xfId="0" applyNumberFormat="1" applyFont="1" applyBorder="1" applyAlignment="1">
      <alignment horizontal="right" wrapText="1"/>
    </xf>
    <xf numFmtId="0" fontId="35" fillId="0" borderId="8" xfId="0" applyFont="1" applyBorder="1" applyAlignment="1">
      <alignment horizontal="center"/>
    </xf>
    <xf numFmtId="0" fontId="37" fillId="0" borderId="8" xfId="0" applyFont="1" applyBorder="1"/>
    <xf numFmtId="0" fontId="37" fillId="0" borderId="8" xfId="0" applyFont="1" applyBorder="1" applyAlignment="1">
      <alignment wrapText="1"/>
    </xf>
    <xf numFmtId="0" fontId="37" fillId="0" borderId="8" xfId="0" applyFont="1" applyBorder="1" applyAlignment="1">
      <alignment horizontal="right"/>
    </xf>
    <xf numFmtId="0" fontId="37" fillId="0" borderId="8" xfId="0" applyFont="1" applyBorder="1" applyAlignment="1">
      <alignment horizontal="right" wrapText="1"/>
    </xf>
    <xf numFmtId="0" fontId="37" fillId="0" borderId="10" xfId="0" applyFont="1" applyBorder="1" applyAlignment="1">
      <alignment horizontal="center" wrapText="1"/>
    </xf>
    <xf numFmtId="0" fontId="35" fillId="0" borderId="8" xfId="0" applyFont="1" applyBorder="1" applyAlignment="1">
      <alignment horizontal="right" wrapText="1"/>
    </xf>
    <xf numFmtId="0" fontId="35" fillId="0" borderId="8" xfId="0" applyFont="1" applyBorder="1" applyAlignment="1">
      <alignment vertical="top" wrapText="1"/>
    </xf>
    <xf numFmtId="0" fontId="35" fillId="0" borderId="8" xfId="0" applyFont="1" applyBorder="1" applyAlignment="1">
      <alignment horizontal="right"/>
    </xf>
    <xf numFmtId="0" fontId="35" fillId="0" borderId="8" xfId="0" applyFont="1" applyBorder="1" applyAlignment="1">
      <alignment horizontal="right" vertical="top" wrapText="1"/>
    </xf>
    <xf numFmtId="0" fontId="12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34" fillId="0" borderId="11" xfId="0" applyFont="1" applyBorder="1" applyAlignment="1"/>
    <xf numFmtId="0" fontId="37" fillId="0" borderId="10" xfId="0" applyFont="1" applyBorder="1" applyAlignment="1">
      <alignment horizontal="left"/>
    </xf>
    <xf numFmtId="0" fontId="37" fillId="0" borderId="10" xfId="0" applyFont="1" applyBorder="1" applyAlignment="1"/>
    <xf numFmtId="0" fontId="35" fillId="0" borderId="10" xfId="0" applyFont="1" applyBorder="1" applyAlignment="1">
      <alignment horizontal="left"/>
    </xf>
    <xf numFmtId="0" fontId="35" fillId="0" borderId="8" xfId="0" applyFont="1" applyBorder="1" applyAlignment="1">
      <alignment horizontal="left"/>
    </xf>
    <xf numFmtId="0" fontId="35" fillId="0" borderId="10" xfId="0" applyFont="1" applyBorder="1" applyAlignment="1"/>
    <xf numFmtId="0" fontId="35" fillId="0" borderId="8" xfId="0" applyFont="1" applyBorder="1" applyAlignment="1"/>
    <xf numFmtId="0" fontId="2" fillId="0" borderId="0" xfId="44" applyFont="1"/>
    <xf numFmtId="0" fontId="39" fillId="0" borderId="0" xfId="44" applyFont="1" applyAlignment="1"/>
    <xf numFmtId="0" fontId="39" fillId="0" borderId="0" xfId="44" applyFont="1" applyBorder="1" applyAlignment="1"/>
    <xf numFmtId="0" fontId="37" fillId="0" borderId="0" xfId="44" applyFont="1" applyBorder="1" applyAlignment="1"/>
    <xf numFmtId="41" fontId="38" fillId="0" borderId="0" xfId="1" quotePrefix="1" applyFont="1" applyBorder="1" applyAlignment="1"/>
    <xf numFmtId="0" fontId="38" fillId="0" borderId="0" xfId="44" applyFont="1" applyBorder="1" applyAlignment="1">
      <alignment horizontal="left"/>
    </xf>
    <xf numFmtId="39" fontId="40" fillId="0" borderId="0" xfId="44" applyNumberFormat="1" applyFont="1" applyBorder="1" applyAlignment="1">
      <alignment horizontal="center"/>
    </xf>
    <xf numFmtId="39" fontId="41" fillId="0" borderId="0" xfId="44" applyNumberFormat="1" applyFont="1" applyBorder="1" applyAlignment="1">
      <alignment horizontal="center"/>
    </xf>
    <xf numFmtId="41" fontId="40" fillId="0" borderId="12" xfId="1" applyFont="1" applyBorder="1" applyAlignment="1"/>
    <xf numFmtId="0" fontId="40" fillId="0" borderId="12" xfId="44" applyFont="1" applyBorder="1"/>
    <xf numFmtId="39" fontId="40" fillId="0" borderId="12" xfId="44" applyNumberFormat="1" applyFont="1" applyBorder="1"/>
    <xf numFmtId="0" fontId="37" fillId="0" borderId="0" xfId="44" applyFont="1" applyBorder="1"/>
    <xf numFmtId="41" fontId="38" fillId="0" borderId="13" xfId="1" applyFont="1" applyFill="1" applyBorder="1" applyAlignment="1">
      <alignment vertical="center" wrapText="1"/>
    </xf>
    <xf numFmtId="0" fontId="38" fillId="0" borderId="14" xfId="44" applyFont="1" applyFill="1" applyBorder="1" applyAlignment="1">
      <alignment horizontal="center" vertical="center" wrapText="1"/>
    </xf>
    <xf numFmtId="39" fontId="38" fillId="0" borderId="14" xfId="44" applyNumberFormat="1" applyFont="1" applyFill="1" applyBorder="1" applyAlignment="1">
      <alignment horizontal="center" vertical="center" wrapText="1"/>
    </xf>
    <xf numFmtId="0" fontId="2" fillId="0" borderId="0" xfId="44" applyFont="1" applyBorder="1" applyAlignment="1">
      <alignment wrapText="1"/>
    </xf>
    <xf numFmtId="0" fontId="2" fillId="0" borderId="0" xfId="44" applyFont="1" applyAlignment="1">
      <alignment wrapText="1"/>
    </xf>
    <xf numFmtId="41" fontId="38" fillId="0" borderId="3" xfId="1" applyFont="1" applyFill="1" applyBorder="1" applyAlignment="1">
      <alignment vertical="center" wrapText="1"/>
    </xf>
    <xf numFmtId="0" fontId="38" fillId="0" borderId="3" xfId="44" applyFont="1" applyFill="1" applyBorder="1" applyAlignment="1">
      <alignment horizontal="center" vertical="center" wrapText="1"/>
    </xf>
    <xf numFmtId="37" fontId="38" fillId="0" borderId="3" xfId="44" applyNumberFormat="1" applyFont="1" applyFill="1" applyBorder="1" applyAlignment="1">
      <alignment horizontal="center" vertical="center" wrapText="1"/>
    </xf>
    <xf numFmtId="41" fontId="38" fillId="0" borderId="15" xfId="1" applyFont="1" applyFill="1" applyBorder="1" applyAlignment="1">
      <alignment vertical="center" wrapText="1"/>
    </xf>
    <xf numFmtId="0" fontId="38" fillId="0" borderId="16" xfId="44" applyFont="1" applyFill="1" applyBorder="1" applyAlignment="1">
      <alignment horizontal="center" vertical="center" wrapText="1"/>
    </xf>
    <xf numFmtId="39" fontId="38" fillId="0" borderId="16" xfId="44" applyNumberFormat="1" applyFont="1" applyFill="1" applyBorder="1" applyAlignment="1">
      <alignment horizontal="center" vertical="center" wrapText="1"/>
    </xf>
    <xf numFmtId="41" fontId="38" fillId="0" borderId="17" xfId="1" applyFont="1" applyBorder="1" applyAlignment="1">
      <alignment vertical="center" wrapText="1"/>
    </xf>
    <xf numFmtId="0" fontId="38" fillId="0" borderId="18" xfId="44" applyFont="1" applyBorder="1" applyAlignment="1">
      <alignment horizontal="left" vertical="center" wrapText="1"/>
    </xf>
    <xf numFmtId="39" fontId="38" fillId="0" borderId="18" xfId="1" applyNumberFormat="1" applyFont="1" applyFill="1" applyBorder="1" applyAlignment="1">
      <alignment vertical="center" wrapText="1"/>
    </xf>
    <xf numFmtId="41" fontId="40" fillId="0" borderId="17" xfId="1" applyFont="1" applyBorder="1" applyAlignment="1">
      <alignment vertical="center" wrapText="1"/>
    </xf>
    <xf numFmtId="0" fontId="40" fillId="0" borderId="18" xfId="44" applyFont="1" applyBorder="1" applyAlignment="1">
      <alignment horizontal="left" vertical="center" wrapText="1"/>
    </xf>
    <xf numFmtId="39" fontId="40" fillId="0" borderId="18" xfId="1" applyNumberFormat="1" applyFont="1" applyFill="1" applyBorder="1" applyAlignment="1">
      <alignment vertical="center" wrapText="1"/>
    </xf>
    <xf numFmtId="39" fontId="40" fillId="0" borderId="17" xfId="1" applyNumberFormat="1" applyFont="1" applyBorder="1" applyAlignment="1">
      <alignment vertical="center" wrapText="1"/>
    </xf>
    <xf numFmtId="37" fontId="2" fillId="0" borderId="0" xfId="44" applyNumberFormat="1" applyFont="1" applyAlignment="1">
      <alignment wrapText="1"/>
    </xf>
    <xf numFmtId="41" fontId="40" fillId="0" borderId="15" xfId="1" applyFont="1" applyBorder="1" applyAlignment="1">
      <alignment vertical="center" wrapText="1"/>
    </xf>
    <xf numFmtId="0" fontId="40" fillId="0" borderId="16" xfId="44" applyFont="1" applyBorder="1" applyAlignment="1">
      <alignment horizontal="left" vertical="center" wrapText="1"/>
    </xf>
    <xf numFmtId="0" fontId="38" fillId="0" borderId="20" xfId="44" applyFont="1" applyBorder="1" applyAlignment="1">
      <alignment horizontal="left" vertical="center" wrapText="1"/>
    </xf>
    <xf numFmtId="39" fontId="40" fillId="0" borderId="16" xfId="1" applyNumberFormat="1" applyFont="1" applyBorder="1" applyAlignment="1">
      <alignment vertical="center" wrapText="1"/>
    </xf>
    <xf numFmtId="3" fontId="2" fillId="0" borderId="18" xfId="1" applyNumberFormat="1" applyFont="1" applyBorder="1" applyAlignment="1">
      <alignment horizontal="right" vertical="center" wrapText="1"/>
    </xf>
    <xf numFmtId="41" fontId="38" fillId="0" borderId="21" xfId="1" applyFont="1" applyBorder="1" applyAlignment="1">
      <alignment vertical="center" wrapText="1"/>
    </xf>
    <xf numFmtId="43" fontId="38" fillId="0" borderId="21" xfId="1" applyNumberFormat="1" applyFont="1" applyBorder="1" applyAlignment="1">
      <alignment vertical="center" wrapText="1"/>
    </xf>
    <xf numFmtId="39" fontId="38" fillId="0" borderId="21" xfId="1" applyNumberFormat="1" applyFont="1" applyBorder="1" applyAlignment="1">
      <alignment vertical="center" wrapText="1"/>
    </xf>
    <xf numFmtId="39" fontId="38" fillId="0" borderId="22" xfId="1" applyNumberFormat="1" applyFont="1" applyBorder="1" applyAlignment="1">
      <alignment vertical="center" wrapText="1"/>
    </xf>
    <xf numFmtId="43" fontId="40" fillId="0" borderId="16" xfId="1" applyNumberFormat="1" applyFont="1" applyBorder="1" applyAlignment="1">
      <alignment vertical="center" wrapText="1"/>
    </xf>
    <xf numFmtId="39" fontId="38" fillId="0" borderId="18" xfId="1" applyNumberFormat="1" applyFont="1" applyBorder="1" applyAlignment="1">
      <alignment vertical="center" wrapText="1"/>
    </xf>
    <xf numFmtId="41" fontId="0" fillId="0" borderId="0" xfId="1" applyFont="1" applyAlignment="1">
      <alignment wrapText="1"/>
    </xf>
    <xf numFmtId="39" fontId="40" fillId="0" borderId="18" xfId="1" applyNumberFormat="1" applyFont="1" applyBorder="1" applyAlignment="1">
      <alignment vertical="center" wrapText="1"/>
    </xf>
    <xf numFmtId="0" fontId="38" fillId="0" borderId="17" xfId="44" applyFont="1" applyBorder="1" applyAlignment="1">
      <alignment horizontal="left" vertical="center" wrapText="1"/>
    </xf>
    <xf numFmtId="0" fontId="38" fillId="0" borderId="18" xfId="44" applyFont="1" applyFill="1" applyBorder="1" applyAlignment="1">
      <alignment horizontal="left" vertical="center" wrapText="1"/>
    </xf>
    <xf numFmtId="39" fontId="38" fillId="0" borderId="17" xfId="1" applyNumberFormat="1" applyFont="1" applyBorder="1" applyAlignment="1">
      <alignment vertical="center" wrapText="1"/>
    </xf>
    <xf numFmtId="0" fontId="40" fillId="0" borderId="17" xfId="44" applyFont="1" applyBorder="1" applyAlignment="1">
      <alignment horizontal="left" vertical="center" wrapText="1"/>
    </xf>
    <xf numFmtId="39" fontId="38" fillId="0" borderId="21" xfId="1" applyNumberFormat="1" applyFont="1" applyFill="1" applyBorder="1" applyAlignment="1">
      <alignment vertical="center" wrapText="1"/>
    </xf>
    <xf numFmtId="39" fontId="40" fillId="0" borderId="23" xfId="1" applyNumberFormat="1" applyFont="1" applyBorder="1" applyAlignment="1">
      <alignment vertical="center" wrapText="1"/>
    </xf>
    <xf numFmtId="41" fontId="38" fillId="0" borderId="24" xfId="1" applyFont="1" applyBorder="1" applyAlignment="1">
      <alignment vertical="center" wrapText="1"/>
    </xf>
    <xf numFmtId="43" fontId="38" fillId="0" borderId="24" xfId="1" applyNumberFormat="1" applyFont="1" applyBorder="1" applyAlignment="1">
      <alignment vertical="center" wrapText="1"/>
    </xf>
    <xf numFmtId="39" fontId="38" fillId="0" borderId="24" xfId="1" applyNumberFormat="1" applyFont="1" applyBorder="1" applyAlignment="1">
      <alignment vertical="center" wrapText="1"/>
    </xf>
    <xf numFmtId="41" fontId="38" fillId="0" borderId="25" xfId="1" applyFont="1" applyBorder="1" applyAlignment="1">
      <alignment vertical="center" wrapText="1"/>
    </xf>
    <xf numFmtId="43" fontId="38" fillId="0" borderId="26" xfId="1" applyNumberFormat="1" applyFont="1" applyBorder="1" applyAlignment="1">
      <alignment vertical="center" wrapText="1"/>
    </xf>
    <xf numFmtId="39" fontId="38" fillId="0" borderId="26" xfId="1" applyNumberFormat="1" applyFont="1" applyBorder="1" applyAlignment="1">
      <alignment vertical="center" wrapText="1"/>
    </xf>
    <xf numFmtId="41" fontId="40" fillId="0" borderId="19" xfId="1" applyFont="1" applyBorder="1" applyAlignment="1">
      <alignment vertical="center" wrapText="1"/>
    </xf>
    <xf numFmtId="0" fontId="38" fillId="0" borderId="27" xfId="44" applyFont="1" applyBorder="1" applyAlignment="1">
      <alignment horizontal="left" vertical="center" wrapText="1"/>
    </xf>
    <xf numFmtId="0" fontId="38" fillId="0" borderId="16" xfId="44" applyFont="1" applyBorder="1" applyAlignment="1">
      <alignment horizontal="left" vertical="center" wrapText="1"/>
    </xf>
    <xf numFmtId="39" fontId="38" fillId="0" borderId="15" xfId="1" applyNumberFormat="1" applyFont="1" applyBorder="1" applyAlignment="1">
      <alignment vertical="center" wrapText="1"/>
    </xf>
    <xf numFmtId="39" fontId="38" fillId="0" borderId="28" xfId="1" applyNumberFormat="1" applyFont="1" applyFill="1" applyBorder="1" applyAlignment="1">
      <alignment vertical="center" wrapText="1"/>
    </xf>
    <xf numFmtId="41" fontId="40" fillId="0" borderId="29" xfId="1" applyFont="1" applyBorder="1" applyAlignment="1">
      <alignment vertical="center" wrapText="1"/>
    </xf>
    <xf numFmtId="0" fontId="38" fillId="0" borderId="30" xfId="44" applyFont="1" applyBorder="1" applyAlignment="1">
      <alignment horizontal="left" vertical="center" wrapText="1"/>
    </xf>
    <xf numFmtId="39" fontId="38" fillId="0" borderId="29" xfId="1" applyNumberFormat="1" applyFont="1" applyBorder="1" applyAlignment="1">
      <alignment vertical="center" wrapText="1"/>
    </xf>
    <xf numFmtId="41" fontId="40" fillId="0" borderId="24" xfId="1" applyFont="1" applyBorder="1" applyAlignment="1">
      <alignment vertical="center" wrapText="1"/>
    </xf>
    <xf numFmtId="0" fontId="38" fillId="0" borderId="31" xfId="44" applyFont="1" applyBorder="1" applyAlignment="1">
      <alignment horizontal="left" vertical="center" wrapText="1"/>
    </xf>
    <xf numFmtId="39" fontId="40" fillId="0" borderId="16" xfId="44" applyNumberFormat="1" applyFont="1" applyBorder="1" applyAlignment="1">
      <alignment vertical="center" wrapText="1"/>
    </xf>
    <xf numFmtId="41" fontId="38" fillId="0" borderId="32" xfId="1" applyFont="1" applyBorder="1" applyAlignment="1">
      <alignment vertical="center" wrapText="1"/>
    </xf>
    <xf numFmtId="0" fontId="38" fillId="0" borderId="33" xfId="44" applyFont="1" applyBorder="1" applyAlignment="1">
      <alignment horizontal="left" vertical="center" wrapText="1"/>
    </xf>
    <xf numFmtId="41" fontId="40" fillId="0" borderId="1" xfId="1" applyFont="1" applyBorder="1" applyAlignment="1">
      <alignment vertical="center" wrapText="1"/>
    </xf>
    <xf numFmtId="0" fontId="40" fillId="0" borderId="34" xfId="44" applyFont="1" applyBorder="1" applyAlignment="1">
      <alignment horizontal="left" vertical="center" wrapText="1"/>
    </xf>
    <xf numFmtId="39" fontId="40" fillId="0" borderId="34" xfId="1" applyNumberFormat="1" applyFont="1" applyBorder="1" applyAlignment="1">
      <alignment vertical="center" wrapText="1"/>
    </xf>
    <xf numFmtId="39" fontId="40" fillId="0" borderId="27" xfId="1" applyNumberFormat="1" applyFont="1" applyFill="1" applyBorder="1" applyAlignment="1">
      <alignment vertical="center" wrapText="1"/>
    </xf>
    <xf numFmtId="39" fontId="38" fillId="0" borderId="16" xfId="1" applyNumberFormat="1" applyFont="1" applyBorder="1" applyAlignment="1">
      <alignment vertical="center" wrapText="1"/>
    </xf>
    <xf numFmtId="0" fontId="38" fillId="0" borderId="22" xfId="44" applyFont="1" applyBorder="1" applyAlignment="1">
      <alignment horizontal="left" vertical="center" wrapText="1"/>
    </xf>
    <xf numFmtId="41" fontId="38" fillId="0" borderId="15" xfId="1" applyFont="1" applyBorder="1" applyAlignment="1">
      <alignment vertical="center" wrapText="1"/>
    </xf>
    <xf numFmtId="41" fontId="2" fillId="0" borderId="0" xfId="44" applyNumberFormat="1" applyFont="1" applyAlignment="1">
      <alignment wrapText="1"/>
    </xf>
    <xf numFmtId="39" fontId="38" fillId="0" borderId="31" xfId="1" applyNumberFormat="1" applyFont="1" applyBorder="1" applyAlignment="1">
      <alignment vertical="center" wrapText="1"/>
    </xf>
    <xf numFmtId="0" fontId="38" fillId="0" borderId="15" xfId="44" applyFont="1" applyBorder="1" applyAlignment="1">
      <alignment horizontal="left" vertical="center" wrapText="1"/>
    </xf>
    <xf numFmtId="41" fontId="38" fillId="0" borderId="17" xfId="1" applyFont="1" applyBorder="1" applyAlignment="1">
      <alignment wrapText="1"/>
    </xf>
    <xf numFmtId="39" fontId="38" fillId="0" borderId="17" xfId="1" applyNumberFormat="1" applyFont="1" applyBorder="1" applyAlignment="1">
      <alignment wrapText="1"/>
    </xf>
    <xf numFmtId="41" fontId="40" fillId="0" borderId="17" xfId="1" applyFont="1" applyBorder="1" applyAlignment="1">
      <alignment wrapText="1"/>
    </xf>
    <xf numFmtId="39" fontId="40" fillId="0" borderId="17" xfId="1" applyNumberFormat="1" applyFont="1" applyBorder="1" applyAlignment="1">
      <alignment wrapText="1"/>
    </xf>
    <xf numFmtId="39" fontId="40" fillId="0" borderId="18" xfId="1" applyNumberFormat="1" applyFont="1" applyBorder="1" applyAlignment="1">
      <alignment wrapText="1"/>
    </xf>
    <xf numFmtId="39" fontId="40" fillId="0" borderId="18" xfId="44" applyNumberFormat="1" applyFont="1" applyBorder="1" applyAlignment="1">
      <alignment wrapText="1"/>
    </xf>
    <xf numFmtId="41" fontId="40" fillId="0" borderId="15" xfId="1" applyFont="1" applyBorder="1" applyAlignment="1">
      <alignment wrapText="1"/>
    </xf>
    <xf numFmtId="39" fontId="40" fillId="0" borderId="15" xfId="1" applyNumberFormat="1" applyFont="1" applyBorder="1" applyAlignment="1">
      <alignment wrapText="1"/>
    </xf>
    <xf numFmtId="39" fontId="40" fillId="0" borderId="16" xfId="1" applyNumberFormat="1" applyFont="1" applyBorder="1" applyAlignment="1">
      <alignment wrapText="1"/>
    </xf>
    <xf numFmtId="39" fontId="38" fillId="0" borderId="24" xfId="1" applyNumberFormat="1" applyFont="1" applyBorder="1" applyAlignment="1">
      <alignment horizontal="right" vertical="center" wrapText="1"/>
    </xf>
    <xf numFmtId="43" fontId="38" fillId="0" borderId="16" xfId="1" applyNumberFormat="1" applyFont="1" applyBorder="1" applyAlignment="1">
      <alignment vertical="center" wrapText="1"/>
    </xf>
    <xf numFmtId="39" fontId="38" fillId="0" borderId="16" xfId="1" applyNumberFormat="1" applyFont="1" applyBorder="1" applyAlignment="1">
      <alignment horizontal="right" vertical="center" wrapText="1"/>
    </xf>
    <xf numFmtId="41" fontId="2" fillId="0" borderId="35" xfId="1" applyFont="1" applyBorder="1" applyAlignment="1"/>
    <xf numFmtId="0" fontId="2" fillId="0" borderId="35" xfId="44" applyFont="1" applyBorder="1"/>
    <xf numFmtId="39" fontId="2" fillId="0" borderId="35" xfId="44" applyNumberFormat="1" applyFont="1" applyBorder="1"/>
    <xf numFmtId="41" fontId="42" fillId="0" borderId="0" xfId="1" applyFont="1" applyBorder="1" applyAlignment="1"/>
    <xf numFmtId="0" fontId="42" fillId="0" borderId="0" xfId="44" applyFont="1" applyBorder="1"/>
    <xf numFmtId="39" fontId="42" fillId="0" borderId="0" xfId="44" applyNumberFormat="1" applyFont="1" applyBorder="1"/>
    <xf numFmtId="41" fontId="42" fillId="0" borderId="0" xfId="1" applyFont="1" applyAlignment="1"/>
    <xf numFmtId="39" fontId="2" fillId="0" borderId="0" xfId="44" applyNumberFormat="1" applyFont="1"/>
    <xf numFmtId="39" fontId="44" fillId="0" borderId="0" xfId="44" applyNumberFormat="1" applyFont="1" applyAlignment="1">
      <alignment horizontal="center"/>
    </xf>
    <xf numFmtId="41" fontId="43" fillId="0" borderId="0" xfId="1" applyFont="1" applyAlignment="1">
      <alignment horizontal="center"/>
    </xf>
    <xf numFmtId="41" fontId="44" fillId="0" borderId="0" xfId="1" applyFont="1"/>
    <xf numFmtId="0" fontId="44" fillId="0" borderId="0" xfId="48" applyFont="1"/>
    <xf numFmtId="41" fontId="42" fillId="0" borderId="0" xfId="1" applyFont="1" applyFill="1" applyAlignment="1"/>
    <xf numFmtId="39" fontId="2" fillId="0" borderId="0" xfId="44" applyNumberFormat="1" applyFont="1" applyAlignment="1">
      <alignment horizontal="center"/>
    </xf>
    <xf numFmtId="39" fontId="45" fillId="0" borderId="0" xfId="44" applyNumberFormat="1" applyFont="1" applyBorder="1" applyAlignment="1">
      <alignment horizontal="center"/>
    </xf>
    <xf numFmtId="41" fontId="2" fillId="0" borderId="0" xfId="1" applyFont="1" applyAlignment="1"/>
    <xf numFmtId="0" fontId="33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4" fillId="0" borderId="11" xfId="0" applyFont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39" fontId="40" fillId="0" borderId="19" xfId="1" applyNumberFormat="1" applyFont="1" applyFill="1" applyBorder="1" applyAlignment="1">
      <alignment vertical="center" wrapText="1"/>
    </xf>
    <xf numFmtId="39" fontId="40" fillId="0" borderId="20" xfId="1" applyNumberFormat="1" applyFont="1" applyFill="1" applyBorder="1" applyAlignment="1">
      <alignment vertical="center" wrapText="1"/>
    </xf>
    <xf numFmtId="41" fontId="43" fillId="0" borderId="0" xfId="1" applyFont="1" applyAlignment="1">
      <alignment horizontal="center"/>
    </xf>
    <xf numFmtId="41" fontId="40" fillId="0" borderId="19" xfId="1" applyFont="1" applyBorder="1" applyAlignment="1">
      <alignment vertical="center" wrapText="1"/>
    </xf>
    <xf numFmtId="41" fontId="40" fillId="0" borderId="20" xfId="1" applyFont="1" applyBorder="1" applyAlignment="1">
      <alignment vertical="center" wrapText="1"/>
    </xf>
    <xf numFmtId="0" fontId="40" fillId="0" borderId="19" xfId="44" applyFont="1" applyBorder="1" applyAlignment="1">
      <alignment horizontal="left" vertical="center" wrapText="1"/>
    </xf>
    <xf numFmtId="0" fontId="40" fillId="0" borderId="20" xfId="44" applyFont="1" applyBorder="1" applyAlignment="1">
      <alignment horizontal="left" vertical="center" wrapText="1"/>
    </xf>
    <xf numFmtId="0" fontId="38" fillId="0" borderId="19" xfId="44" applyFont="1" applyBorder="1" applyAlignment="1">
      <alignment horizontal="left" vertical="center" wrapText="1"/>
    </xf>
    <xf numFmtId="0" fontId="38" fillId="0" borderId="20" xfId="44" applyFont="1" applyBorder="1" applyAlignment="1">
      <alignment horizontal="left" vertical="center" wrapText="1"/>
    </xf>
    <xf numFmtId="39" fontId="40" fillId="0" borderId="19" xfId="1" applyNumberFormat="1" applyFont="1" applyBorder="1" applyAlignment="1">
      <alignment vertical="center" wrapText="1"/>
    </xf>
    <xf numFmtId="39" fontId="40" fillId="0" borderId="20" xfId="1" applyNumberFormat="1" applyFont="1" applyBorder="1" applyAlignment="1">
      <alignment vertical="center" wrapText="1"/>
    </xf>
    <xf numFmtId="0" fontId="2" fillId="0" borderId="0" xfId="44" applyFont="1" applyAlignment="1">
      <alignment horizontal="center"/>
    </xf>
    <xf numFmtId="0" fontId="38" fillId="0" borderId="0" xfId="44" applyFont="1" applyAlignment="1">
      <alignment horizontal="center"/>
    </xf>
    <xf numFmtId="0" fontId="38" fillId="0" borderId="0" xfId="44" applyFont="1" applyBorder="1" applyAlignment="1">
      <alignment horizontal="center"/>
    </xf>
  </cellXfs>
  <cellStyles count="121">
    <cellStyle name="Comma [0]" xfId="1" builtinId="6"/>
    <cellStyle name="Comma [0] 10" xfId="8"/>
    <cellStyle name="Comma [0] 10 2" xfId="9"/>
    <cellStyle name="Comma [0] 11" xfId="10"/>
    <cellStyle name="Comma [0] 2" xfId="3"/>
    <cellStyle name="Comma [0] 2 2" xfId="11"/>
    <cellStyle name="Comma [0] 2 2 2" xfId="12"/>
    <cellStyle name="Comma [0] 2 2 3" xfId="13"/>
    <cellStyle name="Comma [0] 2 2 4" xfId="14"/>
    <cellStyle name="Comma [0] 2 3" xfId="15"/>
    <cellStyle name="Comma [0] 2 3 2" xfId="16"/>
    <cellStyle name="Comma [0] 2_BS C.2.1.1.17-piutang DBH Pajak" xfId="17"/>
    <cellStyle name="Comma [0] 3" xfId="4"/>
    <cellStyle name="Comma [0] 3 2" xfId="18"/>
    <cellStyle name="Comma [0] 3 3" xfId="19"/>
    <cellStyle name="Comma [0] 3 4" xfId="20"/>
    <cellStyle name="Comma [0] 4" xfId="21"/>
    <cellStyle name="Comma [0] 4 2" xfId="22"/>
    <cellStyle name="Comma [0] 4 3" xfId="23"/>
    <cellStyle name="Comma [0] 5" xfId="24"/>
    <cellStyle name="Comma [0] 5 2" xfId="25"/>
    <cellStyle name="Comma [0] 6" xfId="7"/>
    <cellStyle name="Comma [0] 6 2" xfId="26"/>
    <cellStyle name="Comma [0] 7" xfId="27"/>
    <cellStyle name="Comma [0] 8" xfId="28"/>
    <cellStyle name="Comma [0] 8 2" xfId="29"/>
    <cellStyle name="Comma [0] 9" xfId="30"/>
    <cellStyle name="Comma 2" xfId="31"/>
    <cellStyle name="Comma 2 2" xfId="32"/>
    <cellStyle name="Comma 3" xfId="33"/>
    <cellStyle name="Comma 4" xfId="34"/>
    <cellStyle name="Comma 5" xfId="35"/>
    <cellStyle name="Comma 6" xfId="36"/>
    <cellStyle name="Currency 2" xfId="37"/>
    <cellStyle name="Euro" xfId="38"/>
    <cellStyle name="Hyperlink 2" xfId="39"/>
    <cellStyle name="Koma [0] 2" xfId="40"/>
    <cellStyle name="Normal" xfId="0" builtinId="0"/>
    <cellStyle name="Normal 10" xfId="41"/>
    <cellStyle name="Normal 11" xfId="42"/>
    <cellStyle name="Normal 12" xfId="43"/>
    <cellStyle name="Normal 13" xfId="44"/>
    <cellStyle name="Normal 14" xfId="45"/>
    <cellStyle name="Normal 16" xfId="46"/>
    <cellStyle name="Normal 2" xfId="2"/>
    <cellStyle name="Normal 2 2" xfId="47"/>
    <cellStyle name="Normal 2 2 2" xfId="48"/>
    <cellStyle name="Normal 2 3" xfId="49"/>
    <cellStyle name="Normal 2 3 2" xfId="50"/>
    <cellStyle name="Normal 2 3 3" xfId="51"/>
    <cellStyle name="Normal 2 4" xfId="52"/>
    <cellStyle name="Normal 20" xfId="53"/>
    <cellStyle name="Normal 3" xfId="5"/>
    <cellStyle name="Normal 3 2" xfId="54"/>
    <cellStyle name="Normal 3 3" xfId="55"/>
    <cellStyle name="Normal 4" xfId="6"/>
    <cellStyle name="Normal 4 2" xfId="120"/>
    <cellStyle name="Normal 5" xfId="56"/>
    <cellStyle name="Normal 6" xfId="57"/>
    <cellStyle name="Normal 7" xfId="58"/>
    <cellStyle name="Normal 8" xfId="59"/>
    <cellStyle name="Normal 9" xfId="60"/>
    <cellStyle name="Note 2" xfId="61"/>
    <cellStyle name="Note 2 2" xfId="62"/>
    <cellStyle name="Note 2 3" xfId="63"/>
    <cellStyle name="Percent 2" xfId="64"/>
    <cellStyle name="Percent 3" xfId="65"/>
    <cellStyle name="S0" xfId="66"/>
    <cellStyle name="S0 2" xfId="67"/>
    <cellStyle name="S1" xfId="68"/>
    <cellStyle name="S1 2" xfId="69"/>
    <cellStyle name="S10" xfId="70"/>
    <cellStyle name="S10 2" xfId="71"/>
    <cellStyle name="S11" xfId="72"/>
    <cellStyle name="S12" xfId="73"/>
    <cellStyle name="S12 2" xfId="74"/>
    <cellStyle name="S13" xfId="75"/>
    <cellStyle name="S13 2" xfId="76"/>
    <cellStyle name="S14" xfId="77"/>
    <cellStyle name="S15" xfId="78"/>
    <cellStyle name="S15 2" xfId="79"/>
    <cellStyle name="S16" xfId="80"/>
    <cellStyle name="S16 2" xfId="81"/>
    <cellStyle name="S17" xfId="82"/>
    <cellStyle name="S17 2" xfId="83"/>
    <cellStyle name="S18" xfId="84"/>
    <cellStyle name="S18 2" xfId="85"/>
    <cellStyle name="S19" xfId="86"/>
    <cellStyle name="S19 2" xfId="87"/>
    <cellStyle name="S2" xfId="88"/>
    <cellStyle name="S20" xfId="89"/>
    <cellStyle name="S20 2" xfId="90"/>
    <cellStyle name="S21" xfId="91"/>
    <cellStyle name="S21 2" xfId="92"/>
    <cellStyle name="S22" xfId="93"/>
    <cellStyle name="S22 2" xfId="94"/>
    <cellStyle name="S23" xfId="95"/>
    <cellStyle name="S24" xfId="96"/>
    <cellStyle name="S25" xfId="97"/>
    <cellStyle name="S3" xfId="98"/>
    <cellStyle name="S3 2" xfId="99"/>
    <cellStyle name="S4" xfId="100"/>
    <cellStyle name="S4 2" xfId="101"/>
    <cellStyle name="S5" xfId="102"/>
    <cellStyle name="S5 10" xfId="103"/>
    <cellStyle name="S5 14" xfId="104"/>
    <cellStyle name="S5 16" xfId="105"/>
    <cellStyle name="S5 2" xfId="106"/>
    <cellStyle name="S5 6" xfId="107"/>
    <cellStyle name="S5 7" xfId="108"/>
    <cellStyle name="S5 9" xfId="109"/>
    <cellStyle name="S5_Neraca Konsolidasian" xfId="110"/>
    <cellStyle name="S6" xfId="111"/>
    <cellStyle name="S6 2" xfId="112"/>
    <cellStyle name="S7" xfId="113"/>
    <cellStyle name="S7 2" xfId="114"/>
    <cellStyle name="S8" xfId="115"/>
    <cellStyle name="S8 2" xfId="116"/>
    <cellStyle name="S9" xfId="117"/>
    <cellStyle name="S9 2" xfId="118"/>
    <cellStyle name="Style 1" xfId="1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3238500</xdr:colOff>
      <xdr:row>0</xdr:row>
      <xdr:rowOff>9525</xdr:rowOff>
    </xdr:from>
    <xdr:to>
      <xdr:col>3</xdr:col>
      <xdr:colOff>34924</xdr:colOff>
      <xdr:row>6</xdr:row>
      <xdr:rowOff>28575</xdr:rowOff>
    </xdr:to>
    <xdr:pic>
      <xdr:nvPicPr>
        <xdr:cNvPr id="3" name="Picture 1" descr="Logo_Kabupaten_Temangg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9525"/>
          <a:ext cx="71119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139701</xdr:colOff>
      <xdr:row>0</xdr:row>
      <xdr:rowOff>88900</xdr:rowOff>
    </xdr:from>
    <xdr:to>
      <xdr:col>3</xdr:col>
      <xdr:colOff>850900</xdr:colOff>
      <xdr:row>5</xdr:row>
      <xdr:rowOff>0</xdr:rowOff>
    </xdr:to>
    <xdr:pic>
      <xdr:nvPicPr>
        <xdr:cNvPr id="3" name="Picture 1" descr="Logo_Kabupaten_Temanggu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1" y="88900"/>
          <a:ext cx="711199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95250</xdr:rowOff>
    </xdr:from>
    <xdr:to>
      <xdr:col>3</xdr:col>
      <xdr:colOff>952500</xdr:colOff>
      <xdr:row>6</xdr:row>
      <xdr:rowOff>185304</xdr:rowOff>
    </xdr:to>
    <xdr:pic>
      <xdr:nvPicPr>
        <xdr:cNvPr id="2" name="Picture 1" descr="Logo_Kabupaten_Temanggun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05225" y="95250"/>
          <a:ext cx="762000" cy="12902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dy\d\Kronologis%20Q%20DPPA%202008BR\Asli%20Kronologis%20DPPA%202008\Materi%20SPPN%20dan%20Anggaran%20Daerah%20Berbasis%20Prestasi%20Kerja\Materi%20SPPN%20dan%20Anggaran%20Daerah%20Berbasis%20Prestasi%20Kerja\SESI%206.%20LATIHAN%20KAS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LAK%20REALISASI%202016\LAMPIRAN%20REKAP%20LRA%20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f"/>
      <sheetName val="Rekening"/>
      <sheetName val="Kode Rek"/>
      <sheetName val="RKA SKPD"/>
      <sheetName val="RKA SKPD 1"/>
      <sheetName val="RKA SKPD 2.1"/>
      <sheetName val="RKA SKPD 2.2"/>
      <sheetName val="RKA SKPD 2.2.1"/>
      <sheetName val="RKA SKPD 3.1"/>
      <sheetName val="RKA SKPD 3.2"/>
    </sheetNames>
    <sheetDataSet>
      <sheetData sheetId="0" refreshError="1"/>
      <sheetData sheetId="1" refreshError="1">
        <row r="1">
          <cell r="A1" t="str">
            <v>1.01</v>
          </cell>
          <cell r="B1" t="str">
            <v>PENDAPATAN ASLI DAERAH</v>
          </cell>
        </row>
        <row r="2">
          <cell r="A2" t="str">
            <v>1.01.01</v>
          </cell>
          <cell r="B2" t="str">
            <v>Hasil Pajak Daerah</v>
          </cell>
        </row>
        <row r="3">
          <cell r="A3" t="str">
            <v>1.01.02</v>
          </cell>
          <cell r="B3" t="str">
            <v>Hasil Retribusi Daerah</v>
          </cell>
        </row>
        <row r="4">
          <cell r="A4" t="str">
            <v>1.01.03</v>
          </cell>
          <cell r="B4" t="str">
            <v>Hasil Pengelolaan Kekayaan Daerah yang Dipisahkan</v>
          </cell>
        </row>
        <row r="5">
          <cell r="A5" t="str">
            <v>1.01.04</v>
          </cell>
          <cell r="B5" t="str">
            <v>Lain-lain PAD yang Sah</v>
          </cell>
        </row>
        <row r="6">
          <cell r="A6" t="str">
            <v>1.02</v>
          </cell>
          <cell r="B6" t="str">
            <v>DANA PERIMBANGAN</v>
          </cell>
        </row>
        <row r="7">
          <cell r="A7" t="str">
            <v>1.02.01</v>
          </cell>
          <cell r="B7" t="str">
            <v>Dana Bagi Hasil</v>
          </cell>
        </row>
        <row r="8">
          <cell r="A8" t="str">
            <v>1.02.02</v>
          </cell>
          <cell r="B8" t="str">
            <v>Dana Alokasi Umum</v>
          </cell>
        </row>
        <row r="9">
          <cell r="A9" t="str">
            <v>1.02.03</v>
          </cell>
          <cell r="B9" t="str">
            <v>Dana Alokasi Khusus</v>
          </cell>
        </row>
        <row r="10">
          <cell r="A10" t="str">
            <v>1.03</v>
          </cell>
          <cell r="B10" t="str">
            <v>LAIN-LAIN PENDAPATAN DAERAH YANG SAH</v>
          </cell>
        </row>
        <row r="11">
          <cell r="A11" t="str">
            <v>1.03.01</v>
          </cell>
          <cell r="B11" t="str">
            <v>Dana Darurat dari Pemerintah</v>
          </cell>
        </row>
        <row r="12">
          <cell r="A12" t="str">
            <v>1.03.02</v>
          </cell>
          <cell r="B12" t="str">
            <v>Hibah</v>
          </cell>
        </row>
        <row r="13">
          <cell r="A13" t="str">
            <v>1.03.03</v>
          </cell>
          <cell r="B13" t="str">
            <v>Bantuan Keuangan</v>
          </cell>
        </row>
        <row r="14">
          <cell r="A14" t="str">
            <v>1.03.04</v>
          </cell>
          <cell r="B14" t="str">
            <v>Bagi Hasil dari Provinsi</v>
          </cell>
        </row>
        <row r="15">
          <cell r="A15" t="str">
            <v>2.01</v>
          </cell>
          <cell r="B15" t="str">
            <v>BELANJA TIDAK LANGSUNG</v>
          </cell>
        </row>
        <row r="16">
          <cell r="A16" t="str">
            <v>2.01.01</v>
          </cell>
          <cell r="B16" t="str">
            <v>Belanja Pegawai</v>
          </cell>
        </row>
        <row r="17">
          <cell r="A17" t="str">
            <v>2.01.02</v>
          </cell>
          <cell r="B17" t="str">
            <v>Belanja Barang dan Jasa</v>
          </cell>
        </row>
        <row r="18">
          <cell r="A18" t="str">
            <v>2.01.03</v>
          </cell>
          <cell r="B18" t="str">
            <v>Belanja Bunga</v>
          </cell>
        </row>
        <row r="19">
          <cell r="A19" t="str">
            <v>2.01.04</v>
          </cell>
          <cell r="B19" t="str">
            <v>Belanja Subsidi</v>
          </cell>
        </row>
        <row r="20">
          <cell r="A20" t="str">
            <v>2.01.05</v>
          </cell>
          <cell r="B20" t="str">
            <v>Belanja Hibah</v>
          </cell>
        </row>
        <row r="21">
          <cell r="A21" t="str">
            <v>2.01.06</v>
          </cell>
          <cell r="B21" t="str">
            <v>Belanja Bagi Hasil</v>
          </cell>
        </row>
        <row r="22">
          <cell r="A22" t="str">
            <v>2.01.07</v>
          </cell>
          <cell r="B22" t="str">
            <v>Belanja Bantuan Keuangan</v>
          </cell>
        </row>
        <row r="23">
          <cell r="A23" t="str">
            <v>2.01.08</v>
          </cell>
          <cell r="B23" t="str">
            <v>Belanja Tidak Tersangka</v>
          </cell>
        </row>
        <row r="24">
          <cell r="A24" t="str">
            <v>2.02</v>
          </cell>
          <cell r="B24" t="str">
            <v>BELANJA LANGSUNG</v>
          </cell>
        </row>
        <row r="25">
          <cell r="A25" t="str">
            <v>2.02.01</v>
          </cell>
          <cell r="B25" t="str">
            <v>Belanja Pegawai</v>
          </cell>
        </row>
        <row r="26">
          <cell r="A26" t="str">
            <v>2.02.02</v>
          </cell>
          <cell r="B26" t="str">
            <v>Belanja Barang dan Jasa</v>
          </cell>
        </row>
        <row r="27">
          <cell r="A27" t="str">
            <v>2.02.03</v>
          </cell>
          <cell r="B27" t="str">
            <v>Belanja Modal</v>
          </cell>
        </row>
        <row r="28">
          <cell r="A28" t="str">
            <v>3.01</v>
          </cell>
          <cell r="B28" t="str">
            <v>PENERIMAAN PEMBIAYAAN</v>
          </cell>
        </row>
        <row r="29">
          <cell r="A29" t="str">
            <v>3.01.01</v>
          </cell>
          <cell r="B29" t="str">
            <v>Sisa Lebih Perhitungan Anggaran Tahun Lalu</v>
          </cell>
        </row>
        <row r="30">
          <cell r="A30" t="str">
            <v>3.01.02</v>
          </cell>
          <cell r="B30" t="str">
            <v>Transfer dari Rekening Dana Cadangan</v>
          </cell>
        </row>
        <row r="31">
          <cell r="A31" t="str">
            <v>3.01.03</v>
          </cell>
          <cell r="B31" t="str">
            <v>Hasil Penjualan Kekayaan Daerah yang Dipisahkan</v>
          </cell>
        </row>
        <row r="32">
          <cell r="A32" t="str">
            <v>3.01.04</v>
          </cell>
          <cell r="B32" t="str">
            <v>Penerimaan Pinjaman Daerah dan Obligasi Daerah</v>
          </cell>
        </row>
        <row r="33">
          <cell r="A33" t="str">
            <v>3.01.05</v>
          </cell>
          <cell r="B33" t="str">
            <v>Penerimaan Piutang Daerah</v>
          </cell>
        </row>
        <row r="34">
          <cell r="A34" t="str">
            <v>3.02</v>
          </cell>
          <cell r="B34" t="str">
            <v>PENGELUARAN PEMBIAYAAN</v>
          </cell>
        </row>
        <row r="35">
          <cell r="A35" t="str">
            <v>3.02.01</v>
          </cell>
          <cell r="B35" t="str">
            <v>Pembayaran Cicilan Pokok Utang yang Jatuh Tempo</v>
          </cell>
        </row>
        <row r="36">
          <cell r="A36" t="str">
            <v>3.02.02</v>
          </cell>
          <cell r="B36" t="str">
            <v>Pembelian Kembali Obligasi Daerah</v>
          </cell>
        </row>
        <row r="37">
          <cell r="A37" t="str">
            <v>3.02.03</v>
          </cell>
          <cell r="B37" t="str">
            <v>Penyertaan Modal (Investasi) Daerah</v>
          </cell>
        </row>
        <row r="38">
          <cell r="A38" t="str">
            <v>3.02.04</v>
          </cell>
          <cell r="B38" t="str">
            <v>Pemberian Piutang Daerah</v>
          </cell>
        </row>
        <row r="39">
          <cell r="A39" t="str">
            <v>3.02.05</v>
          </cell>
          <cell r="B39" t="str">
            <v>Transfer ke Rekening Dana Cadangan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NDAPATAN"/>
      <sheetName val="REKAP APBD DINAS"/>
      <sheetName val="REKAP APBD DINAS SAP"/>
      <sheetName val="REKAP HIT Potrait"/>
      <sheetName val="REKAP HIT"/>
      <sheetName val="SAP"/>
      <sheetName val="SAP AUDITED"/>
      <sheetName val="COCOKAN"/>
      <sheetName val="REKAP HIT KOMPAR"/>
      <sheetName val="Sheet2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C11">
            <v>30990000000</v>
          </cell>
        </row>
        <row r="79">
          <cell r="C79">
            <v>2996806150</v>
          </cell>
        </row>
        <row r="80">
          <cell r="C80">
            <v>1615693850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F118"/>
  <sheetViews>
    <sheetView workbookViewId="0">
      <selection activeCell="B123" sqref="B123"/>
    </sheetView>
  </sheetViews>
  <sheetFormatPr defaultRowHeight="12.75"/>
  <cols>
    <col min="2" max="2" width="49.5703125" bestFit="1" customWidth="1"/>
    <col min="4" max="6" width="16.140625" bestFit="1" customWidth="1"/>
  </cols>
  <sheetData>
    <row r="8" spans="1:6" ht="14.25">
      <c r="A8" s="187" t="s">
        <v>94</v>
      </c>
      <c r="B8" s="187"/>
      <c r="C8" s="187"/>
      <c r="D8" s="187"/>
      <c r="E8" s="187"/>
      <c r="F8" s="187"/>
    </row>
    <row r="9" spans="1:6" ht="14.25">
      <c r="A9" s="187" t="s">
        <v>0</v>
      </c>
      <c r="B9" s="187"/>
      <c r="C9" s="187"/>
      <c r="D9" s="187"/>
      <c r="E9" s="187"/>
      <c r="F9" s="187"/>
    </row>
    <row r="10" spans="1:6">
      <c r="A10" s="188" t="s">
        <v>166</v>
      </c>
      <c r="B10" s="188"/>
      <c r="C10" s="188"/>
      <c r="D10" s="188"/>
      <c r="E10" s="188"/>
      <c r="F10" s="188"/>
    </row>
    <row r="11" spans="1:6">
      <c r="A11" s="32"/>
    </row>
    <row r="12" spans="1:6" ht="14.25" thickBot="1">
      <c r="B12" s="70"/>
      <c r="C12" s="70"/>
      <c r="D12" s="70"/>
      <c r="E12" s="189" t="s">
        <v>167</v>
      </c>
      <c r="F12" s="189"/>
    </row>
    <row r="13" spans="1:6" ht="23.25" thickBot="1">
      <c r="A13" s="33" t="s">
        <v>93</v>
      </c>
      <c r="B13" s="34" t="s">
        <v>1</v>
      </c>
      <c r="C13" s="35" t="s">
        <v>168</v>
      </c>
      <c r="D13" s="35" t="s">
        <v>169</v>
      </c>
      <c r="E13" s="35" t="s">
        <v>170</v>
      </c>
      <c r="F13" s="35" t="s">
        <v>171</v>
      </c>
    </row>
    <row r="14" spans="1:6" ht="13.5" thickBot="1">
      <c r="A14" s="36">
        <v>1</v>
      </c>
      <c r="B14" s="37">
        <v>2</v>
      </c>
      <c r="C14" s="38">
        <v>3</v>
      </c>
      <c r="D14" s="37">
        <v>4</v>
      </c>
      <c r="E14" s="38">
        <v>5</v>
      </c>
      <c r="F14" s="37">
        <v>6</v>
      </c>
    </row>
    <row r="15" spans="1:6">
      <c r="A15" s="39" t="s">
        <v>172</v>
      </c>
      <c r="B15" s="75" t="s">
        <v>2</v>
      </c>
      <c r="C15" s="40" t="s">
        <v>173</v>
      </c>
      <c r="D15" s="41"/>
      <c r="E15" s="42"/>
      <c r="F15" s="41"/>
    </row>
    <row r="16" spans="1:6">
      <c r="A16" s="39" t="s">
        <v>174</v>
      </c>
      <c r="B16" s="75" t="s">
        <v>3</v>
      </c>
      <c r="C16" s="40" t="s">
        <v>175</v>
      </c>
      <c r="D16" s="41"/>
      <c r="E16" s="42"/>
      <c r="F16" s="41"/>
    </row>
    <row r="17" spans="1:6">
      <c r="A17" s="43" t="s">
        <v>176</v>
      </c>
      <c r="B17" s="72" t="s">
        <v>90</v>
      </c>
      <c r="C17" s="45" t="s">
        <v>177</v>
      </c>
      <c r="D17" s="46" t="s">
        <v>178</v>
      </c>
      <c r="E17" s="47">
        <v>29622602704</v>
      </c>
      <c r="F17" s="48">
        <v>25583570757</v>
      </c>
    </row>
    <row r="18" spans="1:6">
      <c r="A18" s="43" t="s">
        <v>179</v>
      </c>
      <c r="B18" s="72" t="s">
        <v>89</v>
      </c>
      <c r="C18" s="45" t="s">
        <v>180</v>
      </c>
      <c r="D18" s="48">
        <v>19494396200</v>
      </c>
      <c r="E18" s="47">
        <v>20299495547</v>
      </c>
      <c r="F18" s="48">
        <v>15480551151</v>
      </c>
    </row>
    <row r="19" spans="1:6">
      <c r="A19" s="43" t="s">
        <v>181</v>
      </c>
      <c r="B19" s="72" t="s">
        <v>182</v>
      </c>
      <c r="C19" s="45" t="s">
        <v>183</v>
      </c>
      <c r="D19" s="48">
        <v>11246688910</v>
      </c>
      <c r="E19" s="47">
        <v>11246688910</v>
      </c>
      <c r="F19" s="48">
        <v>11287250631</v>
      </c>
    </row>
    <row r="20" spans="1:6">
      <c r="A20" s="43" t="s">
        <v>184</v>
      </c>
      <c r="B20" s="72" t="s">
        <v>88</v>
      </c>
      <c r="C20" s="45" t="s">
        <v>185</v>
      </c>
      <c r="D20" s="49">
        <v>72446175272</v>
      </c>
      <c r="E20" s="47">
        <v>99558156271</v>
      </c>
      <c r="F20" s="48">
        <v>49728824555</v>
      </c>
    </row>
    <row r="21" spans="1:6">
      <c r="A21" s="43"/>
      <c r="B21" s="75" t="s">
        <v>87</v>
      </c>
      <c r="C21" s="40"/>
      <c r="D21" s="50">
        <v>129366760382</v>
      </c>
      <c r="E21" s="51">
        <v>160726943432</v>
      </c>
      <c r="F21" s="50">
        <v>102080197094</v>
      </c>
    </row>
    <row r="22" spans="1:6">
      <c r="A22" s="39" t="s">
        <v>186</v>
      </c>
      <c r="B22" s="75" t="s">
        <v>4</v>
      </c>
      <c r="C22" s="40" t="s">
        <v>187</v>
      </c>
      <c r="D22" s="41"/>
      <c r="E22" s="42"/>
      <c r="F22" s="41"/>
    </row>
    <row r="23" spans="1:6">
      <c r="A23" s="39" t="s">
        <v>188</v>
      </c>
      <c r="B23" s="75" t="s">
        <v>5</v>
      </c>
      <c r="C23" s="40" t="s">
        <v>189</v>
      </c>
      <c r="D23" s="41"/>
      <c r="E23" s="42"/>
      <c r="F23" s="41"/>
    </row>
    <row r="24" spans="1:6">
      <c r="A24" s="43" t="s">
        <v>190</v>
      </c>
      <c r="B24" s="72" t="s">
        <v>6</v>
      </c>
      <c r="C24" s="45" t="s">
        <v>191</v>
      </c>
      <c r="D24" s="48">
        <v>25000000000</v>
      </c>
      <c r="E24" s="47">
        <v>18324589186</v>
      </c>
      <c r="F24" s="48">
        <v>23225082234</v>
      </c>
    </row>
    <row r="25" spans="1:6">
      <c r="A25" s="43" t="s">
        <v>192</v>
      </c>
      <c r="B25" s="72" t="s">
        <v>86</v>
      </c>
      <c r="C25" s="45" t="s">
        <v>193</v>
      </c>
      <c r="D25" s="48">
        <v>23568127000</v>
      </c>
      <c r="E25" s="47">
        <v>25187375575</v>
      </c>
      <c r="F25" s="48">
        <v>27003376557</v>
      </c>
    </row>
    <row r="26" spans="1:6">
      <c r="A26" s="43" t="s">
        <v>194</v>
      </c>
      <c r="B26" s="72" t="s">
        <v>7</v>
      </c>
      <c r="C26" s="45" t="s">
        <v>195</v>
      </c>
      <c r="D26" s="48">
        <v>708764753000</v>
      </c>
      <c r="E26" s="47">
        <v>708764753000</v>
      </c>
      <c r="F26" s="48">
        <v>651171674000</v>
      </c>
    </row>
    <row r="27" spans="1:6">
      <c r="A27" s="43" t="s">
        <v>196</v>
      </c>
      <c r="B27" s="72" t="s">
        <v>85</v>
      </c>
      <c r="C27" s="45" t="s">
        <v>197</v>
      </c>
      <c r="D27" s="48">
        <v>56702810000</v>
      </c>
      <c r="E27" s="47">
        <v>56702810000</v>
      </c>
      <c r="F27" s="48">
        <v>41627620000</v>
      </c>
    </row>
    <row r="28" spans="1:6">
      <c r="A28" s="43"/>
      <c r="B28" s="75" t="s">
        <v>84</v>
      </c>
      <c r="C28" s="40"/>
      <c r="D28" s="50">
        <v>814035690000</v>
      </c>
      <c r="E28" s="51">
        <v>808979527761</v>
      </c>
      <c r="F28" s="50">
        <v>743027752791</v>
      </c>
    </row>
    <row r="29" spans="1:6">
      <c r="A29" s="39" t="s">
        <v>198</v>
      </c>
      <c r="B29" s="75" t="s">
        <v>199</v>
      </c>
      <c r="C29" s="40" t="s">
        <v>200</v>
      </c>
      <c r="D29" s="46"/>
      <c r="E29" s="52"/>
      <c r="F29" s="46"/>
    </row>
    <row r="30" spans="1:6">
      <c r="A30" s="43" t="s">
        <v>201</v>
      </c>
      <c r="B30" s="72" t="s">
        <v>9</v>
      </c>
      <c r="C30" s="45"/>
      <c r="D30" s="46">
        <v>0</v>
      </c>
      <c r="E30" s="52">
        <v>0</v>
      </c>
      <c r="F30" s="46">
        <v>0</v>
      </c>
    </row>
    <row r="31" spans="1:6">
      <c r="A31" s="43" t="s">
        <v>202</v>
      </c>
      <c r="B31" s="72" t="s">
        <v>10</v>
      </c>
      <c r="C31" s="45" t="s">
        <v>200</v>
      </c>
      <c r="D31" s="48">
        <v>218129520000</v>
      </c>
      <c r="E31" s="47">
        <v>163166074000</v>
      </c>
      <c r="F31" s="48">
        <v>136253400000</v>
      </c>
    </row>
    <row r="32" spans="1:6">
      <c r="A32" s="43"/>
      <c r="B32" s="75" t="s">
        <v>83</v>
      </c>
      <c r="C32" s="40"/>
      <c r="D32" s="50">
        <v>218129520000</v>
      </c>
      <c r="E32" s="51">
        <v>163166074000</v>
      </c>
      <c r="F32" s="50">
        <v>136253400000</v>
      </c>
    </row>
    <row r="33" spans="1:6">
      <c r="A33" s="39" t="s">
        <v>203</v>
      </c>
      <c r="B33" s="75" t="s">
        <v>96</v>
      </c>
      <c r="C33" s="40" t="s">
        <v>204</v>
      </c>
      <c r="D33" s="46"/>
      <c r="E33" s="52"/>
      <c r="F33" s="46"/>
    </row>
    <row r="34" spans="1:6">
      <c r="A34" s="43" t="s">
        <v>205</v>
      </c>
      <c r="B34" s="72" t="s">
        <v>81</v>
      </c>
      <c r="C34" s="45" t="s">
        <v>206</v>
      </c>
      <c r="D34" s="48">
        <v>41338000000</v>
      </c>
      <c r="E34" s="47">
        <v>58804804253</v>
      </c>
      <c r="F34" s="48">
        <v>43787719599</v>
      </c>
    </row>
    <row r="35" spans="1:6">
      <c r="A35" s="43" t="s">
        <v>207</v>
      </c>
      <c r="B35" s="72" t="s">
        <v>11</v>
      </c>
      <c r="C35" s="45" t="s">
        <v>208</v>
      </c>
      <c r="D35" s="46">
        <v>0</v>
      </c>
      <c r="E35" s="52">
        <v>0</v>
      </c>
      <c r="F35" s="46">
        <v>0</v>
      </c>
    </row>
    <row r="36" spans="1:6">
      <c r="A36" s="43"/>
      <c r="B36" s="75" t="s">
        <v>209</v>
      </c>
      <c r="C36" s="40"/>
      <c r="D36" s="50">
        <v>41338000000</v>
      </c>
      <c r="E36" s="51">
        <v>58804804253</v>
      </c>
      <c r="F36" s="50">
        <v>43787719599</v>
      </c>
    </row>
    <row r="37" spans="1:6">
      <c r="A37" s="43"/>
      <c r="B37" s="75" t="s">
        <v>79</v>
      </c>
      <c r="C37" s="40"/>
      <c r="D37" s="50">
        <v>1073503210000</v>
      </c>
      <c r="E37" s="51">
        <v>1030950406014</v>
      </c>
      <c r="F37" s="50">
        <v>923068872390</v>
      </c>
    </row>
    <row r="38" spans="1:6">
      <c r="A38" s="39" t="s">
        <v>210</v>
      </c>
      <c r="B38" s="75" t="s">
        <v>78</v>
      </c>
      <c r="C38" s="40" t="s">
        <v>211</v>
      </c>
      <c r="D38" s="41"/>
      <c r="E38" s="42"/>
      <c r="F38" s="41"/>
    </row>
    <row r="39" spans="1:6">
      <c r="A39" s="39" t="s">
        <v>212</v>
      </c>
      <c r="B39" s="75" t="s">
        <v>77</v>
      </c>
      <c r="C39" s="40" t="s">
        <v>211</v>
      </c>
      <c r="D39" s="41"/>
      <c r="E39" s="42"/>
      <c r="F39" s="41"/>
    </row>
    <row r="40" spans="1:6">
      <c r="A40" s="43" t="s">
        <v>213</v>
      </c>
      <c r="B40" s="72" t="s">
        <v>76</v>
      </c>
      <c r="C40" s="45" t="s">
        <v>214</v>
      </c>
      <c r="D40" s="48">
        <v>616150000</v>
      </c>
      <c r="E40" s="47">
        <v>725668600</v>
      </c>
      <c r="F40" s="48">
        <v>428077240</v>
      </c>
    </row>
    <row r="41" spans="1:6">
      <c r="A41" s="43" t="s">
        <v>215</v>
      </c>
      <c r="B41" s="72" t="s">
        <v>216</v>
      </c>
      <c r="C41" s="45" t="s">
        <v>217</v>
      </c>
      <c r="D41" s="48">
        <v>34235541000</v>
      </c>
      <c r="E41" s="47">
        <v>33736550000</v>
      </c>
      <c r="F41" s="48">
        <v>28268425036</v>
      </c>
    </row>
    <row r="42" spans="1:6" ht="13.5" thickBot="1">
      <c r="A42" s="54"/>
      <c r="B42" s="76" t="s">
        <v>73</v>
      </c>
      <c r="C42" s="55"/>
      <c r="D42" s="56">
        <v>34851691000</v>
      </c>
      <c r="E42" s="57">
        <v>34462218600</v>
      </c>
      <c r="F42" s="56">
        <v>28696502276</v>
      </c>
    </row>
    <row r="43" spans="1:6" ht="13.5" thickBot="1">
      <c r="A43" s="54"/>
      <c r="B43" s="58" t="s">
        <v>72</v>
      </c>
      <c r="C43" s="55"/>
      <c r="D43" s="56">
        <v>1237721661382</v>
      </c>
      <c r="E43" s="57">
        <v>1226139568046</v>
      </c>
      <c r="F43" s="56">
        <v>1053845571760</v>
      </c>
    </row>
    <row r="44" spans="1:6" ht="13.5" thickBot="1">
      <c r="A44" s="54"/>
      <c r="B44" s="59"/>
      <c r="C44" s="60"/>
      <c r="D44" s="61"/>
      <c r="E44" s="62"/>
      <c r="F44" s="61"/>
    </row>
    <row r="45" spans="1:6">
      <c r="A45" s="39" t="s">
        <v>218</v>
      </c>
      <c r="B45" s="73" t="s">
        <v>71</v>
      </c>
      <c r="C45" s="40" t="s">
        <v>219</v>
      </c>
      <c r="D45" s="41"/>
      <c r="E45" s="42"/>
      <c r="F45" s="41"/>
    </row>
    <row r="46" spans="1:6">
      <c r="A46" s="39" t="s">
        <v>220</v>
      </c>
      <c r="B46" s="53" t="s">
        <v>70</v>
      </c>
      <c r="C46" s="40" t="s">
        <v>221</v>
      </c>
      <c r="D46" s="41"/>
      <c r="E46" s="42"/>
      <c r="F46" s="41"/>
    </row>
    <row r="47" spans="1:6">
      <c r="A47" s="43" t="s">
        <v>220</v>
      </c>
      <c r="B47" s="44" t="s">
        <v>69</v>
      </c>
      <c r="C47" s="45" t="s">
        <v>222</v>
      </c>
      <c r="D47" s="48">
        <v>753506919475</v>
      </c>
      <c r="E47" s="47">
        <v>649133073608</v>
      </c>
      <c r="F47" s="48">
        <v>610465641752</v>
      </c>
    </row>
    <row r="48" spans="1:6">
      <c r="A48" s="43" t="s">
        <v>223</v>
      </c>
      <c r="B48" s="44" t="s">
        <v>68</v>
      </c>
      <c r="C48" s="45" t="s">
        <v>224</v>
      </c>
      <c r="D48" s="48">
        <v>201861031437</v>
      </c>
      <c r="E48" s="47">
        <v>188606981218</v>
      </c>
      <c r="F48" s="48">
        <v>146815985535</v>
      </c>
    </row>
    <row r="49" spans="1:6">
      <c r="A49" s="43" t="s">
        <v>225</v>
      </c>
      <c r="B49" s="44" t="s">
        <v>67</v>
      </c>
      <c r="C49" s="45" t="s">
        <v>226</v>
      </c>
      <c r="D49" s="48">
        <v>2000000000</v>
      </c>
      <c r="E49" s="47">
        <v>1006766714</v>
      </c>
      <c r="F49" s="48">
        <v>1352611525</v>
      </c>
    </row>
    <row r="50" spans="1:6">
      <c r="A50" s="43" t="s">
        <v>227</v>
      </c>
      <c r="B50" s="44" t="s">
        <v>66</v>
      </c>
      <c r="C50" s="45" t="s">
        <v>228</v>
      </c>
      <c r="D50" s="46">
        <v>0</v>
      </c>
      <c r="E50" s="52">
        <v>0</v>
      </c>
      <c r="F50" s="46">
        <v>0</v>
      </c>
    </row>
    <row r="51" spans="1:6">
      <c r="A51" s="43" t="s">
        <v>229</v>
      </c>
      <c r="B51" s="44" t="s">
        <v>65</v>
      </c>
      <c r="C51" s="45" t="s">
        <v>230</v>
      </c>
      <c r="D51" s="48">
        <v>75128054200</v>
      </c>
      <c r="E51" s="47">
        <v>70509291100</v>
      </c>
      <c r="F51" s="48">
        <v>58141919542</v>
      </c>
    </row>
    <row r="52" spans="1:6">
      <c r="A52" s="43" t="s">
        <v>231</v>
      </c>
      <c r="B52" s="44" t="s">
        <v>64</v>
      </c>
      <c r="C52" s="45" t="s">
        <v>232</v>
      </c>
      <c r="D52" s="48">
        <v>19060380000</v>
      </c>
      <c r="E52" s="47">
        <v>17601444713</v>
      </c>
      <c r="F52" s="48">
        <v>29564076045</v>
      </c>
    </row>
    <row r="53" spans="1:6">
      <c r="A53" s="43"/>
      <c r="B53" s="73" t="s">
        <v>63</v>
      </c>
      <c r="C53" s="40"/>
      <c r="D53" s="50">
        <v>1051556385112</v>
      </c>
      <c r="E53" s="51">
        <v>926857557353</v>
      </c>
      <c r="F53" s="50">
        <v>846340234399</v>
      </c>
    </row>
    <row r="54" spans="1:6">
      <c r="A54" s="39" t="s">
        <v>223</v>
      </c>
      <c r="B54" s="53" t="s">
        <v>62</v>
      </c>
      <c r="C54" s="40" t="s">
        <v>233</v>
      </c>
      <c r="D54" s="41"/>
      <c r="E54" s="42"/>
      <c r="F54" s="41"/>
    </row>
    <row r="55" spans="1:6">
      <c r="A55" s="43" t="s">
        <v>234</v>
      </c>
      <c r="B55" s="44" t="s">
        <v>61</v>
      </c>
      <c r="C55" s="45" t="s">
        <v>235</v>
      </c>
      <c r="D55" s="48">
        <v>4001500000</v>
      </c>
      <c r="E55" s="47">
        <v>3885239500</v>
      </c>
      <c r="F55" s="48">
        <v>3312069000</v>
      </c>
    </row>
    <row r="56" spans="1:6">
      <c r="A56" s="43" t="s">
        <v>236</v>
      </c>
      <c r="B56" s="71" t="s">
        <v>60</v>
      </c>
      <c r="C56" s="45" t="s">
        <v>237</v>
      </c>
      <c r="D56" s="48">
        <v>60260657112</v>
      </c>
      <c r="E56" s="47">
        <v>51169674194</v>
      </c>
      <c r="F56" s="48">
        <v>19227572823</v>
      </c>
    </row>
    <row r="57" spans="1:6">
      <c r="A57" s="43" t="s">
        <v>238</v>
      </c>
      <c r="B57" s="71" t="s">
        <v>59</v>
      </c>
      <c r="C57" s="45" t="s">
        <v>239</v>
      </c>
      <c r="D57" s="48">
        <v>133616615152</v>
      </c>
      <c r="E57" s="47">
        <v>82756890663</v>
      </c>
      <c r="F57" s="48">
        <v>41444603551</v>
      </c>
    </row>
    <row r="58" spans="1:6">
      <c r="A58" s="43" t="s">
        <v>240</v>
      </c>
      <c r="B58" s="71" t="s">
        <v>58</v>
      </c>
      <c r="C58" s="45" t="s">
        <v>241</v>
      </c>
      <c r="D58" s="48">
        <v>63775490572</v>
      </c>
      <c r="E58" s="47">
        <v>59596922418</v>
      </c>
      <c r="F58" s="48">
        <v>39348864600</v>
      </c>
    </row>
    <row r="59" spans="1:6">
      <c r="A59" s="43" t="s">
        <v>242</v>
      </c>
      <c r="B59" s="44" t="s">
        <v>57</v>
      </c>
      <c r="C59" s="45" t="s">
        <v>243</v>
      </c>
      <c r="D59" s="48">
        <v>6075361068</v>
      </c>
      <c r="E59" s="47">
        <v>1005043404</v>
      </c>
      <c r="F59" s="48">
        <v>472399300</v>
      </c>
    </row>
    <row r="60" spans="1:6">
      <c r="A60" s="43" t="s">
        <v>242</v>
      </c>
      <c r="B60" s="44" t="s">
        <v>56</v>
      </c>
      <c r="C60" s="45" t="s">
        <v>244</v>
      </c>
      <c r="D60" s="48">
        <v>40000000</v>
      </c>
      <c r="E60" s="47">
        <v>37995900</v>
      </c>
      <c r="F60" s="46">
        <v>0</v>
      </c>
    </row>
    <row r="61" spans="1:6">
      <c r="A61" s="43"/>
      <c r="B61" s="73" t="s">
        <v>55</v>
      </c>
      <c r="C61" s="45"/>
      <c r="D61" s="50">
        <v>267769623904</v>
      </c>
      <c r="E61" s="51">
        <v>198451766079</v>
      </c>
      <c r="F61" s="50">
        <v>103805509274</v>
      </c>
    </row>
    <row r="62" spans="1:6">
      <c r="A62" s="39" t="s">
        <v>225</v>
      </c>
      <c r="B62" s="53" t="s">
        <v>54</v>
      </c>
      <c r="C62" s="40" t="s">
        <v>245</v>
      </c>
      <c r="D62" s="41"/>
      <c r="E62" s="42"/>
      <c r="F62" s="41"/>
    </row>
    <row r="63" spans="1:6">
      <c r="A63" s="43" t="s">
        <v>246</v>
      </c>
      <c r="B63" s="44" t="s">
        <v>53</v>
      </c>
      <c r="C63" s="45" t="s">
        <v>245</v>
      </c>
      <c r="D63" s="48">
        <v>500000000</v>
      </c>
      <c r="E63" s="47">
        <v>416416000</v>
      </c>
      <c r="F63" s="48">
        <v>221845000</v>
      </c>
    </row>
    <row r="64" spans="1:6" ht="13.5" thickBot="1">
      <c r="A64" s="54"/>
      <c r="B64" s="74" t="s">
        <v>52</v>
      </c>
      <c r="C64" s="55"/>
      <c r="D64" s="56">
        <v>500000000</v>
      </c>
      <c r="E64" s="57">
        <v>416416000</v>
      </c>
      <c r="F64" s="56">
        <v>221845000</v>
      </c>
    </row>
    <row r="65" spans="1:6" ht="13.5" thickBot="1">
      <c r="A65" s="54"/>
      <c r="B65" s="58" t="s">
        <v>51</v>
      </c>
      <c r="C65" s="55"/>
      <c r="D65" s="56">
        <v>1319826009016</v>
      </c>
      <c r="E65" s="57">
        <v>1125725739432</v>
      </c>
      <c r="F65" s="56">
        <v>950367588673</v>
      </c>
    </row>
    <row r="66" spans="1:6">
      <c r="A66" s="39" t="s">
        <v>247</v>
      </c>
      <c r="B66" s="75" t="s">
        <v>248</v>
      </c>
      <c r="C66" s="40" t="s">
        <v>249</v>
      </c>
      <c r="D66" s="41"/>
      <c r="E66" s="42"/>
      <c r="F66" s="41"/>
    </row>
    <row r="67" spans="1:6">
      <c r="A67" s="39" t="s">
        <v>250</v>
      </c>
      <c r="B67" s="75" t="s">
        <v>251</v>
      </c>
      <c r="C67" s="40" t="s">
        <v>249</v>
      </c>
      <c r="D67" s="41"/>
      <c r="E67" s="42"/>
      <c r="F67" s="41"/>
    </row>
    <row r="68" spans="1:6">
      <c r="A68" s="43" t="s">
        <v>234</v>
      </c>
      <c r="B68" s="72" t="s">
        <v>48</v>
      </c>
      <c r="C68" s="45" t="s">
        <v>252</v>
      </c>
      <c r="D68" s="48">
        <v>2400000000</v>
      </c>
      <c r="E68" s="47">
        <v>2400000000</v>
      </c>
      <c r="F68" s="48">
        <v>2753970000</v>
      </c>
    </row>
    <row r="69" spans="1:6">
      <c r="A69" s="43" t="s">
        <v>236</v>
      </c>
      <c r="B69" s="72" t="s">
        <v>47</v>
      </c>
      <c r="C69" s="45" t="s">
        <v>253</v>
      </c>
      <c r="D69" s="48">
        <v>2111064000</v>
      </c>
      <c r="E69" s="47">
        <v>2107625240</v>
      </c>
      <c r="F69" s="48">
        <v>1562755502</v>
      </c>
    </row>
    <row r="70" spans="1:6">
      <c r="A70" s="43" t="s">
        <v>238</v>
      </c>
      <c r="B70" s="72" t="s">
        <v>46</v>
      </c>
      <c r="C70" s="45"/>
      <c r="D70" s="46">
        <v>0</v>
      </c>
      <c r="E70" s="52">
        <v>0</v>
      </c>
      <c r="F70" s="46">
        <v>0</v>
      </c>
    </row>
    <row r="71" spans="1:6">
      <c r="A71" s="39"/>
      <c r="B71" s="75" t="s">
        <v>254</v>
      </c>
      <c r="C71" s="40"/>
      <c r="D71" s="50">
        <v>4511064000</v>
      </c>
      <c r="E71" s="51">
        <v>4507625240</v>
      </c>
      <c r="F71" s="50">
        <v>4316725502</v>
      </c>
    </row>
    <row r="72" spans="1:6">
      <c r="A72" s="39" t="s">
        <v>255</v>
      </c>
      <c r="B72" s="75" t="s">
        <v>256</v>
      </c>
      <c r="C72" s="40"/>
      <c r="D72" s="41"/>
      <c r="E72" s="42"/>
      <c r="F72" s="41"/>
    </row>
    <row r="73" spans="1:6">
      <c r="A73" s="43" t="s">
        <v>257</v>
      </c>
      <c r="B73" s="72" t="s">
        <v>44</v>
      </c>
      <c r="C73" s="45" t="s">
        <v>258</v>
      </c>
      <c r="D73" s="48">
        <v>41700512000</v>
      </c>
      <c r="E73" s="47">
        <v>39677734025</v>
      </c>
      <c r="F73" s="48">
        <v>45249304525</v>
      </c>
    </row>
    <row r="74" spans="1:6">
      <c r="A74" s="39"/>
      <c r="B74" s="75" t="s">
        <v>259</v>
      </c>
      <c r="C74" s="40"/>
      <c r="D74" s="50">
        <v>41700512000</v>
      </c>
      <c r="E74" s="51">
        <v>39677734025</v>
      </c>
      <c r="F74" s="50">
        <v>45249304525</v>
      </c>
    </row>
    <row r="75" spans="1:6">
      <c r="A75" s="39" t="s">
        <v>260</v>
      </c>
      <c r="B75" s="75" t="s">
        <v>261</v>
      </c>
      <c r="C75" s="40"/>
      <c r="D75" s="41"/>
      <c r="E75" s="42"/>
      <c r="F75" s="41"/>
    </row>
    <row r="76" spans="1:6">
      <c r="A76" s="43" t="s">
        <v>260</v>
      </c>
      <c r="B76" s="72" t="s">
        <v>43</v>
      </c>
      <c r="C76" s="45" t="s">
        <v>262</v>
      </c>
      <c r="D76" s="49">
        <v>1092411495</v>
      </c>
      <c r="E76" s="47">
        <v>969204175</v>
      </c>
      <c r="F76" s="48">
        <v>907606495</v>
      </c>
    </row>
    <row r="77" spans="1:6">
      <c r="A77" s="43"/>
      <c r="B77" s="75" t="s">
        <v>263</v>
      </c>
      <c r="C77" s="40"/>
      <c r="D77" s="50">
        <v>1092411495</v>
      </c>
      <c r="E77" s="51">
        <v>969204175</v>
      </c>
      <c r="F77" s="50">
        <v>907606495</v>
      </c>
    </row>
    <row r="78" spans="1:6">
      <c r="A78" s="43"/>
      <c r="B78" s="75" t="s">
        <v>264</v>
      </c>
      <c r="C78" s="40"/>
      <c r="D78" s="50">
        <v>47303987495</v>
      </c>
      <c r="E78" s="51">
        <v>45154563440</v>
      </c>
      <c r="F78" s="50">
        <v>50473636522</v>
      </c>
    </row>
    <row r="79" spans="1:6" ht="13.5" thickBot="1">
      <c r="A79" s="54"/>
      <c r="B79" s="76" t="s">
        <v>265</v>
      </c>
      <c r="C79" s="55"/>
      <c r="D79" s="56">
        <v>1367129996511</v>
      </c>
      <c r="E79" s="57">
        <v>1170880302872</v>
      </c>
      <c r="F79" s="56">
        <v>1000841225195</v>
      </c>
    </row>
    <row r="80" spans="1:6" ht="13.5" thickBot="1">
      <c r="A80" s="54"/>
      <c r="B80" s="58" t="s">
        <v>40</v>
      </c>
      <c r="C80" s="55"/>
      <c r="D80" s="56">
        <v>-129408335129</v>
      </c>
      <c r="E80" s="57">
        <v>55259265174</v>
      </c>
      <c r="F80" s="56">
        <v>53004346565</v>
      </c>
    </row>
    <row r="81" spans="1:6">
      <c r="A81" s="43"/>
      <c r="B81" s="75"/>
      <c r="C81" s="40"/>
      <c r="D81" s="41"/>
      <c r="E81" s="42"/>
      <c r="F81" s="41"/>
    </row>
    <row r="82" spans="1:6">
      <c r="A82" s="39">
        <v>3</v>
      </c>
      <c r="B82" s="75" t="s">
        <v>39</v>
      </c>
      <c r="C82" s="40" t="s">
        <v>266</v>
      </c>
      <c r="D82" s="41"/>
      <c r="E82" s="42"/>
      <c r="F82" s="41"/>
    </row>
    <row r="83" spans="1:6">
      <c r="A83" s="39" t="s">
        <v>267</v>
      </c>
      <c r="B83" s="75" t="s">
        <v>38</v>
      </c>
      <c r="C83" s="40" t="s">
        <v>268</v>
      </c>
      <c r="D83" s="41"/>
      <c r="E83" s="42"/>
      <c r="F83" s="41"/>
    </row>
    <row r="84" spans="1:6">
      <c r="A84" s="43" t="s">
        <v>269</v>
      </c>
      <c r="B84" s="72" t="s">
        <v>270</v>
      </c>
      <c r="C84" s="45" t="s">
        <v>271</v>
      </c>
      <c r="D84" s="49">
        <v>102999147514</v>
      </c>
      <c r="E84" s="47">
        <v>102999147464</v>
      </c>
      <c r="F84" s="48">
        <v>41776547255</v>
      </c>
    </row>
    <row r="85" spans="1:6">
      <c r="A85" s="43" t="s">
        <v>272</v>
      </c>
      <c r="B85" s="72" t="s">
        <v>36</v>
      </c>
      <c r="C85" s="45" t="s">
        <v>273</v>
      </c>
      <c r="D85" s="46">
        <v>0</v>
      </c>
      <c r="E85" s="52">
        <v>0</v>
      </c>
      <c r="F85" s="48">
        <v>12867002883</v>
      </c>
    </row>
    <row r="86" spans="1:6">
      <c r="A86" s="43" t="s">
        <v>274</v>
      </c>
      <c r="B86" s="72" t="s">
        <v>35</v>
      </c>
      <c r="C86" s="45" t="s">
        <v>275</v>
      </c>
      <c r="D86" s="48">
        <v>76500000000</v>
      </c>
      <c r="E86" s="47">
        <v>37579771350</v>
      </c>
      <c r="F86" s="46">
        <v>0</v>
      </c>
    </row>
    <row r="87" spans="1:6">
      <c r="A87" s="43" t="s">
        <v>276</v>
      </c>
      <c r="B87" s="72" t="s">
        <v>34</v>
      </c>
      <c r="C87" s="45" t="s">
        <v>277</v>
      </c>
      <c r="D87" s="46" t="s">
        <v>278</v>
      </c>
      <c r="E87" s="47">
        <v>110592998</v>
      </c>
      <c r="F87" s="48">
        <v>243081070</v>
      </c>
    </row>
    <row r="88" spans="1:6">
      <c r="A88" s="43" t="s">
        <v>279</v>
      </c>
      <c r="B88" s="72" t="s">
        <v>280</v>
      </c>
      <c r="C88" s="45" t="s">
        <v>281</v>
      </c>
      <c r="D88" s="46">
        <v>0</v>
      </c>
      <c r="E88" s="52">
        <v>0</v>
      </c>
      <c r="F88" s="46">
        <v>0</v>
      </c>
    </row>
    <row r="89" spans="1:6">
      <c r="A89" s="43" t="s">
        <v>282</v>
      </c>
      <c r="B89" s="72" t="s">
        <v>283</v>
      </c>
      <c r="C89" s="45" t="s">
        <v>284</v>
      </c>
      <c r="D89" s="48">
        <v>4000000000</v>
      </c>
      <c r="E89" s="47">
        <v>5506593762</v>
      </c>
      <c r="F89" s="48">
        <v>4552325085</v>
      </c>
    </row>
    <row r="90" spans="1:6">
      <c r="A90" s="43"/>
      <c r="B90" s="75" t="s">
        <v>32</v>
      </c>
      <c r="C90" s="40"/>
      <c r="D90" s="50">
        <v>183499147514</v>
      </c>
      <c r="E90" s="51">
        <v>146196105574</v>
      </c>
      <c r="F90" s="50">
        <v>59438956293</v>
      </c>
    </row>
    <row r="91" spans="1:6">
      <c r="A91" s="39" t="s">
        <v>285</v>
      </c>
      <c r="B91" s="75" t="s">
        <v>31</v>
      </c>
      <c r="C91" s="40" t="s">
        <v>286</v>
      </c>
      <c r="D91" s="41"/>
      <c r="E91" s="42"/>
      <c r="F91" s="41"/>
    </row>
    <row r="92" spans="1:6">
      <c r="A92" s="43" t="s">
        <v>287</v>
      </c>
      <c r="B92" s="72" t="s">
        <v>30</v>
      </c>
      <c r="C92" s="45" t="s">
        <v>288</v>
      </c>
      <c r="D92" s="48">
        <v>40000000000</v>
      </c>
      <c r="E92" s="52">
        <v>0</v>
      </c>
      <c r="F92" s="46">
        <v>0</v>
      </c>
    </row>
    <row r="93" spans="1:6">
      <c r="A93" s="43" t="s">
        <v>289</v>
      </c>
      <c r="B93" s="72" t="s">
        <v>290</v>
      </c>
      <c r="C93" s="45" t="s">
        <v>291</v>
      </c>
      <c r="D93" s="48">
        <v>9500000000</v>
      </c>
      <c r="E93" s="47">
        <v>4500000000</v>
      </c>
      <c r="F93" s="48">
        <v>4533609000</v>
      </c>
    </row>
    <row r="94" spans="1:6" ht="22.5">
      <c r="A94" s="43" t="s">
        <v>292</v>
      </c>
      <c r="B94" s="72" t="s">
        <v>293</v>
      </c>
      <c r="C94" s="45" t="s">
        <v>294</v>
      </c>
      <c r="D94" s="48">
        <v>750000000</v>
      </c>
      <c r="E94" s="47">
        <v>500000000</v>
      </c>
      <c r="F94" s="48">
        <v>300000000</v>
      </c>
    </row>
    <row r="95" spans="1:6" ht="22.5">
      <c r="A95" s="43" t="s">
        <v>295</v>
      </c>
      <c r="B95" s="72" t="s">
        <v>296</v>
      </c>
      <c r="C95" s="45" t="s">
        <v>297</v>
      </c>
      <c r="D95" s="48">
        <v>2855000000</v>
      </c>
      <c r="E95" s="47">
        <v>1000000000</v>
      </c>
      <c r="F95" s="48">
        <v>3100000000</v>
      </c>
    </row>
    <row r="96" spans="1:6" ht="22.5">
      <c r="A96" s="43" t="s">
        <v>298</v>
      </c>
      <c r="B96" s="72" t="s">
        <v>299</v>
      </c>
      <c r="C96" s="45" t="s">
        <v>300</v>
      </c>
      <c r="D96" s="48">
        <v>1000000000</v>
      </c>
      <c r="E96" s="47">
        <v>1000000000</v>
      </c>
      <c r="F96" s="48">
        <v>350000000</v>
      </c>
    </row>
    <row r="97" spans="1:6" ht="22.5">
      <c r="A97" s="43" t="s">
        <v>301</v>
      </c>
      <c r="B97" s="72" t="s">
        <v>302</v>
      </c>
      <c r="C97" s="45" t="s">
        <v>303</v>
      </c>
      <c r="D97" s="48">
        <v>900000000</v>
      </c>
      <c r="E97" s="47">
        <v>500000000</v>
      </c>
      <c r="F97" s="48">
        <v>300000000</v>
      </c>
    </row>
    <row r="98" spans="1:6" ht="22.5">
      <c r="A98" s="43" t="s">
        <v>304</v>
      </c>
      <c r="B98" s="72" t="s">
        <v>305</v>
      </c>
      <c r="C98" s="45" t="s">
        <v>306</v>
      </c>
      <c r="D98" s="48">
        <v>450000000</v>
      </c>
      <c r="E98" s="47">
        <v>250000000</v>
      </c>
      <c r="F98" s="46">
        <v>0</v>
      </c>
    </row>
    <row r="99" spans="1:6" ht="22.5">
      <c r="A99" s="43" t="s">
        <v>307</v>
      </c>
      <c r="B99" s="72" t="s">
        <v>308</v>
      </c>
      <c r="C99" s="45" t="s">
        <v>309</v>
      </c>
      <c r="D99" s="48">
        <v>545000000</v>
      </c>
      <c r="E99" s="47">
        <v>400000000</v>
      </c>
      <c r="F99" s="48">
        <v>483609000</v>
      </c>
    </row>
    <row r="100" spans="1:6" ht="22.5">
      <c r="A100" s="43" t="s">
        <v>310</v>
      </c>
      <c r="B100" s="72" t="s">
        <v>311</v>
      </c>
      <c r="C100" s="63" t="s">
        <v>312</v>
      </c>
      <c r="D100" s="48">
        <v>400000000</v>
      </c>
      <c r="E100" s="52">
        <v>0</v>
      </c>
      <c r="F100" s="46">
        <v>0</v>
      </c>
    </row>
    <row r="101" spans="1:6" ht="22.5">
      <c r="A101" s="43" t="s">
        <v>313</v>
      </c>
      <c r="B101" s="72" t="s">
        <v>314</v>
      </c>
      <c r="C101" s="63" t="s">
        <v>315</v>
      </c>
      <c r="D101" s="48">
        <v>2600000000</v>
      </c>
      <c r="E101" s="47">
        <v>850000000</v>
      </c>
      <c r="F101" s="46">
        <v>0</v>
      </c>
    </row>
    <row r="102" spans="1:6">
      <c r="A102" s="43" t="s">
        <v>316</v>
      </c>
      <c r="B102" s="72" t="s">
        <v>19</v>
      </c>
      <c r="C102" s="63" t="s">
        <v>317</v>
      </c>
      <c r="D102" s="46">
        <v>0</v>
      </c>
      <c r="E102" s="52">
        <v>0</v>
      </c>
      <c r="F102" s="46">
        <v>0</v>
      </c>
    </row>
    <row r="103" spans="1:6">
      <c r="A103" s="43" t="s">
        <v>318</v>
      </c>
      <c r="B103" s="72" t="s">
        <v>18</v>
      </c>
      <c r="C103" s="63" t="s">
        <v>319</v>
      </c>
      <c r="D103" s="46">
        <v>0</v>
      </c>
      <c r="E103" s="52">
        <v>0</v>
      </c>
      <c r="F103" s="46">
        <v>0</v>
      </c>
    </row>
    <row r="104" spans="1:6">
      <c r="A104" s="43" t="s">
        <v>320</v>
      </c>
      <c r="B104" s="72" t="s">
        <v>17</v>
      </c>
      <c r="C104" s="63" t="s">
        <v>321</v>
      </c>
      <c r="D104" s="48">
        <v>4590812385</v>
      </c>
      <c r="E104" s="47">
        <v>4573226385</v>
      </c>
      <c r="F104" s="48">
        <v>4910546394</v>
      </c>
    </row>
    <row r="105" spans="1:6" ht="13.5" thickBot="1">
      <c r="A105" s="54"/>
      <c r="B105" s="76" t="s">
        <v>16</v>
      </c>
      <c r="C105" s="55"/>
      <c r="D105" s="56">
        <v>54090812385</v>
      </c>
      <c r="E105" s="57">
        <v>9073226385</v>
      </c>
      <c r="F105" s="56">
        <v>9444155394</v>
      </c>
    </row>
    <row r="106" spans="1:6" ht="13.5" thickBot="1">
      <c r="A106" s="54"/>
      <c r="B106" s="58" t="s">
        <v>15</v>
      </c>
      <c r="C106" s="64"/>
      <c r="D106" s="56">
        <v>129408335129</v>
      </c>
      <c r="E106" s="57">
        <v>137122879189</v>
      </c>
      <c r="F106" s="56">
        <v>49994800899</v>
      </c>
    </row>
    <row r="107" spans="1:6" ht="13.5" thickBot="1">
      <c r="A107" s="54"/>
      <c r="B107" s="58"/>
      <c r="C107" s="65"/>
      <c r="D107" s="66"/>
      <c r="E107" s="64"/>
      <c r="F107" s="66"/>
    </row>
    <row r="108" spans="1:6" ht="13.5" thickBot="1">
      <c r="A108" s="54"/>
      <c r="B108" s="58" t="s">
        <v>322</v>
      </c>
      <c r="C108" s="67"/>
      <c r="D108" s="66">
        <v>0</v>
      </c>
      <c r="E108" s="57">
        <v>192382144363</v>
      </c>
      <c r="F108" s="56">
        <v>102999147464</v>
      </c>
    </row>
    <row r="109" spans="1:6">
      <c r="A109" s="32"/>
    </row>
    <row r="110" spans="1:6">
      <c r="A110" s="32"/>
    </row>
    <row r="111" spans="1:6" ht="14.25">
      <c r="A111" s="68"/>
      <c r="B111" s="68"/>
      <c r="C111" s="184" t="s">
        <v>323</v>
      </c>
      <c r="D111" s="184"/>
      <c r="E111" s="184"/>
      <c r="F111" s="184"/>
    </row>
    <row r="112" spans="1:6" ht="14.25">
      <c r="A112" s="68"/>
      <c r="B112" s="68"/>
      <c r="C112" s="184" t="s">
        <v>12</v>
      </c>
      <c r="D112" s="184"/>
      <c r="E112" s="184"/>
      <c r="F112" s="184"/>
    </row>
    <row r="113" spans="1:6" ht="14.25">
      <c r="A113" s="185"/>
      <c r="B113" s="186"/>
      <c r="C113" s="69"/>
    </row>
    <row r="114" spans="1:6" ht="14.25">
      <c r="A114" s="185"/>
      <c r="B114" s="186"/>
      <c r="C114" s="69"/>
    </row>
    <row r="115" spans="1:6" ht="14.25">
      <c r="A115" s="185"/>
      <c r="B115" s="186"/>
      <c r="C115" s="69"/>
    </row>
    <row r="116" spans="1:6" ht="14.25">
      <c r="A116" s="185"/>
      <c r="B116" s="186"/>
      <c r="C116" s="69"/>
    </row>
    <row r="117" spans="1:6" ht="14.25">
      <c r="A117" s="185"/>
      <c r="B117" s="186"/>
      <c r="C117" s="69"/>
    </row>
    <row r="118" spans="1:6" ht="14.25">
      <c r="A118" s="185"/>
      <c r="B118" s="186"/>
      <c r="C118" s="184" t="s">
        <v>13</v>
      </c>
      <c r="D118" s="184"/>
      <c r="E118" s="184"/>
      <c r="F118" s="184"/>
    </row>
  </sheetData>
  <mergeCells count="9">
    <mergeCell ref="A8:F8"/>
    <mergeCell ref="A9:F9"/>
    <mergeCell ref="A10:F10"/>
    <mergeCell ref="E12:F12"/>
    <mergeCell ref="C111:F111"/>
    <mergeCell ref="C112:F112"/>
    <mergeCell ref="C118:F118"/>
    <mergeCell ref="A113:A118"/>
    <mergeCell ref="B113:B1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view="pageBreakPreview" topLeftCell="A2" zoomScale="75" zoomScaleSheetLayoutView="75" workbookViewId="0">
      <pane xSplit="3" ySplit="9" topLeftCell="D14" activePane="bottomRight" state="frozen"/>
      <selection activeCell="A2" sqref="A2"/>
      <selection pane="topRight" activeCell="D2" sqref="D2"/>
      <selection pane="bottomLeft" activeCell="A10" sqref="A10"/>
      <selection pane="bottomRight" activeCell="D22" sqref="D22"/>
    </sheetView>
  </sheetViews>
  <sheetFormatPr defaultRowHeight="16.5"/>
  <cols>
    <col min="1" max="1" width="4" style="1" bestFit="1" customWidth="1"/>
    <col min="2" max="2" width="35.140625" style="1" customWidth="1"/>
    <col min="3" max="3" width="10.5703125" style="1" customWidth="1"/>
    <col min="4" max="5" width="19.28515625" style="14" customWidth="1"/>
    <col min="6" max="6" width="7.7109375" style="1" bestFit="1" customWidth="1"/>
    <col min="7" max="7" width="19.5703125" style="14" customWidth="1"/>
    <col min="8" max="8" width="3.42578125" style="1" customWidth="1"/>
    <col min="9" max="16384" width="9.140625" style="1"/>
  </cols>
  <sheetData>
    <row r="1" spans="1:7">
      <c r="A1" s="191"/>
      <c r="B1" s="191"/>
      <c r="C1" s="191"/>
      <c r="D1" s="191"/>
      <c r="E1" s="191"/>
      <c r="F1" s="191"/>
      <c r="G1" s="191"/>
    </row>
    <row r="2" spans="1:7">
      <c r="A2" s="191"/>
      <c r="B2" s="191"/>
      <c r="C2" s="191"/>
      <c r="D2" s="191"/>
      <c r="E2" s="191"/>
      <c r="F2" s="191"/>
      <c r="G2" s="191"/>
    </row>
    <row r="3" spans="1:7">
      <c r="A3" s="191"/>
      <c r="B3" s="191"/>
      <c r="C3" s="191"/>
      <c r="D3" s="191"/>
      <c r="E3" s="191"/>
      <c r="F3" s="191"/>
      <c r="G3" s="191"/>
    </row>
    <row r="4" spans="1:7">
      <c r="A4" s="191"/>
      <c r="B4" s="191"/>
      <c r="C4" s="191"/>
      <c r="D4" s="191"/>
      <c r="E4" s="191"/>
      <c r="F4" s="191"/>
      <c r="G4" s="191"/>
    </row>
    <row r="5" spans="1:7">
      <c r="A5" s="191"/>
      <c r="B5" s="191"/>
      <c r="C5" s="191"/>
      <c r="D5" s="191"/>
      <c r="E5" s="191"/>
      <c r="F5" s="191"/>
      <c r="G5" s="191"/>
    </row>
    <row r="6" spans="1:7">
      <c r="A6" s="190" t="s">
        <v>0</v>
      </c>
      <c r="B6" s="190"/>
      <c r="C6" s="190"/>
      <c r="D6" s="190"/>
      <c r="E6" s="190"/>
      <c r="F6" s="190"/>
      <c r="G6" s="190"/>
    </row>
    <row r="7" spans="1:7">
      <c r="A7" s="190" t="s">
        <v>94</v>
      </c>
      <c r="B7" s="190"/>
      <c r="C7" s="190"/>
      <c r="D7" s="190"/>
      <c r="E7" s="190"/>
      <c r="F7" s="190"/>
      <c r="G7" s="190"/>
    </row>
    <row r="8" spans="1:7">
      <c r="A8" s="190" t="s">
        <v>95</v>
      </c>
      <c r="B8" s="190"/>
      <c r="C8" s="190"/>
      <c r="D8" s="190"/>
      <c r="E8" s="190"/>
      <c r="F8" s="190"/>
      <c r="G8" s="190"/>
    </row>
    <row r="9" spans="1:7">
      <c r="A9" s="2"/>
      <c r="B9" s="3"/>
      <c r="C9" s="3"/>
      <c r="D9" s="15"/>
      <c r="E9" s="15"/>
      <c r="F9" s="4"/>
      <c r="G9" s="24" t="s">
        <v>102</v>
      </c>
    </row>
    <row r="10" spans="1:7" s="27" customFormat="1" ht="33">
      <c r="A10" s="25" t="s">
        <v>93</v>
      </c>
      <c r="B10" s="25" t="s">
        <v>1</v>
      </c>
      <c r="C10" s="25" t="s">
        <v>97</v>
      </c>
      <c r="D10" s="26" t="s">
        <v>92</v>
      </c>
      <c r="E10" s="26" t="s">
        <v>100</v>
      </c>
      <c r="F10" s="25" t="s">
        <v>91</v>
      </c>
      <c r="G10" s="26" t="s">
        <v>99</v>
      </c>
    </row>
    <row r="11" spans="1:7" s="27" customFormat="1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 t="s">
        <v>165</v>
      </c>
      <c r="G11" s="25">
        <v>7</v>
      </c>
    </row>
    <row r="12" spans="1:7">
      <c r="A12" s="13">
        <v>1</v>
      </c>
      <c r="B12" s="28" t="s">
        <v>2</v>
      </c>
      <c r="C12" s="11" t="s">
        <v>103</v>
      </c>
      <c r="D12" s="16"/>
      <c r="E12" s="16"/>
      <c r="F12" s="12"/>
      <c r="G12" s="16"/>
    </row>
    <row r="13" spans="1:7">
      <c r="A13" s="13">
        <v>2</v>
      </c>
      <c r="B13" s="28" t="s">
        <v>3</v>
      </c>
      <c r="C13" s="11" t="s">
        <v>104</v>
      </c>
      <c r="D13" s="16"/>
      <c r="E13" s="16"/>
      <c r="F13" s="12"/>
      <c r="G13" s="16"/>
    </row>
    <row r="14" spans="1:7">
      <c r="A14" s="13">
        <v>3</v>
      </c>
      <c r="B14" s="29" t="s">
        <v>90</v>
      </c>
      <c r="C14" s="13" t="s">
        <v>105</v>
      </c>
      <c r="D14" s="17">
        <v>29138963800</v>
      </c>
      <c r="E14" s="17">
        <v>31523819462</v>
      </c>
      <c r="F14" s="17">
        <v>108.18</v>
      </c>
      <c r="G14" s="17">
        <v>29622602704</v>
      </c>
    </row>
    <row r="15" spans="1:7">
      <c r="A15" s="13">
        <v>4</v>
      </c>
      <c r="B15" s="29" t="s">
        <v>89</v>
      </c>
      <c r="C15" s="13" t="s">
        <v>106</v>
      </c>
      <c r="D15" s="17">
        <v>31792659622</v>
      </c>
      <c r="E15" s="17">
        <v>13410490650</v>
      </c>
      <c r="F15" s="17">
        <v>42.18</v>
      </c>
      <c r="G15" s="17">
        <v>20299495547</v>
      </c>
    </row>
    <row r="16" spans="1:7" ht="49.5">
      <c r="A16" s="13">
        <v>5</v>
      </c>
      <c r="B16" s="29" t="s">
        <v>101</v>
      </c>
      <c r="C16" s="13" t="s">
        <v>107</v>
      </c>
      <c r="D16" s="18">
        <v>13060826000</v>
      </c>
      <c r="E16" s="17">
        <v>13060829257</v>
      </c>
      <c r="F16" s="17">
        <v>100</v>
      </c>
      <c r="G16" s="17">
        <v>11246688910</v>
      </c>
    </row>
    <row r="17" spans="1:7" ht="24" customHeight="1">
      <c r="A17" s="13">
        <v>6</v>
      </c>
      <c r="B17" s="29" t="s">
        <v>88</v>
      </c>
      <c r="C17" s="13" t="s">
        <v>108</v>
      </c>
      <c r="D17" s="18">
        <v>121360847341</v>
      </c>
      <c r="E17" s="17">
        <v>154503000560</v>
      </c>
      <c r="F17" s="17">
        <v>127.31</v>
      </c>
      <c r="G17" s="17">
        <v>99558156271</v>
      </c>
    </row>
    <row r="18" spans="1:7">
      <c r="A18" s="13">
        <v>7</v>
      </c>
      <c r="B18" s="28" t="s">
        <v>87</v>
      </c>
      <c r="C18" s="11"/>
      <c r="D18" s="19">
        <v>195353296763</v>
      </c>
      <c r="E18" s="19">
        <v>212498139929</v>
      </c>
      <c r="F18" s="17">
        <v>108.78</v>
      </c>
      <c r="G18" s="19">
        <v>160726943432</v>
      </c>
    </row>
    <row r="19" spans="1:7">
      <c r="A19" s="13">
        <v>8</v>
      </c>
      <c r="B19" s="28" t="s">
        <v>4</v>
      </c>
      <c r="C19" s="11" t="s">
        <v>109</v>
      </c>
      <c r="D19" s="19"/>
      <c r="E19" s="19"/>
      <c r="F19" s="17"/>
      <c r="G19" s="19"/>
    </row>
    <row r="20" spans="1:7" ht="33">
      <c r="A20" s="13">
        <v>9</v>
      </c>
      <c r="B20" s="28" t="s">
        <v>5</v>
      </c>
      <c r="C20" s="11" t="s">
        <v>111</v>
      </c>
      <c r="D20" s="19"/>
      <c r="E20" s="19"/>
      <c r="F20" s="17"/>
      <c r="G20" s="19"/>
    </row>
    <row r="21" spans="1:7">
      <c r="A21" s="13">
        <v>10</v>
      </c>
      <c r="B21" s="29" t="s">
        <v>6</v>
      </c>
      <c r="C21" s="13" t="s">
        <v>113</v>
      </c>
      <c r="D21" s="18">
        <v>25227772000</v>
      </c>
      <c r="E21" s="17">
        <v>16858162174</v>
      </c>
      <c r="F21" s="17">
        <v>66.819999999999993</v>
      </c>
      <c r="G21" s="17">
        <v>18324589186</v>
      </c>
    </row>
    <row r="22" spans="1:7">
      <c r="A22" s="13">
        <v>11</v>
      </c>
      <c r="B22" s="29" t="s">
        <v>86</v>
      </c>
      <c r="C22" s="13" t="s">
        <v>114</v>
      </c>
      <c r="D22" s="18">
        <v>28727075000</v>
      </c>
      <c r="E22" s="17">
        <v>28648950760</v>
      </c>
      <c r="F22" s="17">
        <v>99.73</v>
      </c>
      <c r="G22" s="17">
        <v>25187375575</v>
      </c>
    </row>
    <row r="23" spans="1:7">
      <c r="A23" s="13">
        <v>12</v>
      </c>
      <c r="B23" s="29" t="s">
        <v>7</v>
      </c>
      <c r="C23" s="13" t="s">
        <v>115</v>
      </c>
      <c r="D23" s="18">
        <v>731733741000</v>
      </c>
      <c r="E23" s="17">
        <v>731733741000</v>
      </c>
      <c r="F23" s="17">
        <v>100</v>
      </c>
      <c r="G23" s="17">
        <v>708764753000</v>
      </c>
    </row>
    <row r="24" spans="1:7">
      <c r="A24" s="13">
        <v>13</v>
      </c>
      <c r="B24" s="29" t="s">
        <v>85</v>
      </c>
      <c r="C24" s="13" t="s">
        <v>116</v>
      </c>
      <c r="D24" s="18">
        <v>75561160000</v>
      </c>
      <c r="E24" s="17">
        <v>72728590000</v>
      </c>
      <c r="F24" s="17">
        <v>96.25</v>
      </c>
      <c r="G24" s="17">
        <v>56702810000</v>
      </c>
    </row>
    <row r="25" spans="1:7" ht="33">
      <c r="A25" s="13">
        <v>14</v>
      </c>
      <c r="B25" s="28" t="s">
        <v>84</v>
      </c>
      <c r="C25" s="11"/>
      <c r="D25" s="19">
        <v>861249748000</v>
      </c>
      <c r="E25" s="19">
        <v>849969443934</v>
      </c>
      <c r="F25" s="17">
        <v>98.69</v>
      </c>
      <c r="G25" s="19">
        <v>808979527761</v>
      </c>
    </row>
    <row r="26" spans="1:7" ht="18" customHeight="1">
      <c r="A26" s="13">
        <v>15</v>
      </c>
      <c r="B26" s="28" t="s">
        <v>8</v>
      </c>
      <c r="C26" s="11" t="s">
        <v>112</v>
      </c>
      <c r="D26" s="19"/>
      <c r="E26" s="19"/>
      <c r="F26" s="17"/>
      <c r="G26" s="19"/>
    </row>
    <row r="27" spans="1:7">
      <c r="A27" s="13">
        <v>16</v>
      </c>
      <c r="B27" s="29" t="s">
        <v>9</v>
      </c>
      <c r="C27" s="13"/>
      <c r="D27" s="18">
        <v>0</v>
      </c>
      <c r="E27" s="18">
        <v>0</v>
      </c>
      <c r="F27" s="17"/>
      <c r="G27" s="17">
        <v>0</v>
      </c>
    </row>
    <row r="28" spans="1:7">
      <c r="A28" s="13">
        <v>17</v>
      </c>
      <c r="B28" s="29" t="s">
        <v>10</v>
      </c>
      <c r="C28" s="13" t="s">
        <v>118</v>
      </c>
      <c r="D28" s="18">
        <v>182591889000</v>
      </c>
      <c r="E28" s="18">
        <v>183164016500</v>
      </c>
      <c r="F28" s="17">
        <v>100.31</v>
      </c>
      <c r="G28" s="17">
        <v>163166074000</v>
      </c>
    </row>
    <row r="29" spans="1:7">
      <c r="A29" s="13">
        <v>18</v>
      </c>
      <c r="B29" s="29" t="s">
        <v>74</v>
      </c>
      <c r="C29" s="13" t="s">
        <v>119</v>
      </c>
      <c r="D29" s="18">
        <v>72423652000</v>
      </c>
      <c r="E29" s="18">
        <v>72423652000</v>
      </c>
      <c r="F29" s="17">
        <v>100</v>
      </c>
      <c r="G29" s="17"/>
    </row>
    <row r="30" spans="1:7" ht="33">
      <c r="A30" s="13">
        <v>19</v>
      </c>
      <c r="B30" s="28" t="s">
        <v>83</v>
      </c>
      <c r="C30" s="11"/>
      <c r="D30" s="19">
        <v>255015541000</v>
      </c>
      <c r="E30" s="19">
        <v>255587668500</v>
      </c>
      <c r="F30" s="17">
        <v>100.22</v>
      </c>
      <c r="G30" s="19">
        <v>163166074000</v>
      </c>
    </row>
    <row r="31" spans="1:7">
      <c r="A31" s="13">
        <v>20</v>
      </c>
      <c r="B31" s="28" t="s">
        <v>82</v>
      </c>
      <c r="C31" s="11" t="s">
        <v>117</v>
      </c>
      <c r="D31" s="19"/>
      <c r="E31" s="19"/>
      <c r="F31" s="17"/>
      <c r="G31" s="19"/>
    </row>
    <row r="32" spans="1:7">
      <c r="A32" s="13">
        <v>21</v>
      </c>
      <c r="B32" s="29" t="s">
        <v>81</v>
      </c>
      <c r="C32" s="13" t="s">
        <v>120</v>
      </c>
      <c r="D32" s="18">
        <v>80093087000</v>
      </c>
      <c r="E32" s="17">
        <v>83195805819</v>
      </c>
      <c r="F32" s="17">
        <v>103.87</v>
      </c>
      <c r="G32" s="17">
        <v>58804804253</v>
      </c>
    </row>
    <row r="33" spans="1:7">
      <c r="A33" s="13">
        <v>22</v>
      </c>
      <c r="B33" s="29" t="s">
        <v>11</v>
      </c>
      <c r="C33" s="13"/>
      <c r="D33" s="18">
        <v>0</v>
      </c>
      <c r="E33" s="17">
        <v>0</v>
      </c>
      <c r="F33" s="17"/>
      <c r="G33" s="17">
        <v>0</v>
      </c>
    </row>
    <row r="34" spans="1:7">
      <c r="A34" s="13">
        <v>23</v>
      </c>
      <c r="B34" s="29" t="s">
        <v>75</v>
      </c>
      <c r="C34" s="13" t="s">
        <v>121</v>
      </c>
      <c r="D34" s="18">
        <v>59221326000</v>
      </c>
      <c r="E34" s="17">
        <v>58935212000</v>
      </c>
      <c r="F34" s="17">
        <v>99.52</v>
      </c>
      <c r="G34" s="17">
        <v>0</v>
      </c>
    </row>
    <row r="35" spans="1:7" ht="33">
      <c r="A35" s="13">
        <v>24</v>
      </c>
      <c r="B35" s="28" t="s">
        <v>80</v>
      </c>
      <c r="C35" s="11"/>
      <c r="D35" s="19">
        <v>139314413000</v>
      </c>
      <c r="E35" s="19">
        <v>142131017819</v>
      </c>
      <c r="F35" s="17">
        <v>102.02</v>
      </c>
      <c r="G35" s="19">
        <v>58804804253</v>
      </c>
    </row>
    <row r="36" spans="1:7">
      <c r="A36" s="13">
        <v>25</v>
      </c>
      <c r="B36" s="28" t="s">
        <v>79</v>
      </c>
      <c r="C36" s="11"/>
      <c r="D36" s="19">
        <v>1255579702000</v>
      </c>
      <c r="E36" s="19">
        <v>1247688130253</v>
      </c>
      <c r="F36" s="17">
        <v>99.37</v>
      </c>
      <c r="G36" s="19">
        <v>1030950406014</v>
      </c>
    </row>
    <row r="37" spans="1:7">
      <c r="A37" s="13">
        <v>26</v>
      </c>
      <c r="B37" s="28" t="s">
        <v>78</v>
      </c>
      <c r="C37" s="11" t="s">
        <v>110</v>
      </c>
      <c r="D37" s="19"/>
      <c r="E37" s="19"/>
      <c r="F37" s="17"/>
      <c r="G37" s="19"/>
    </row>
    <row r="38" spans="1:7">
      <c r="A38" s="13">
        <v>27</v>
      </c>
      <c r="B38" s="28" t="s">
        <v>77</v>
      </c>
      <c r="C38" s="11"/>
      <c r="D38" s="19"/>
      <c r="E38" s="19"/>
      <c r="F38" s="17"/>
      <c r="G38" s="19"/>
    </row>
    <row r="39" spans="1:7" ht="18" customHeight="1">
      <c r="A39" s="13">
        <v>28</v>
      </c>
      <c r="B39" s="29" t="s">
        <v>76</v>
      </c>
      <c r="C39" s="13" t="s">
        <v>122</v>
      </c>
      <c r="D39" s="18">
        <v>9354075000</v>
      </c>
      <c r="E39" s="17">
        <v>9296687923</v>
      </c>
      <c r="F39" s="17">
        <v>99.39</v>
      </c>
      <c r="G39" s="17">
        <v>725668600</v>
      </c>
    </row>
    <row r="40" spans="1:7">
      <c r="A40" s="13">
        <v>29</v>
      </c>
      <c r="B40" s="29" t="s">
        <v>75</v>
      </c>
      <c r="C40" s="13" t="s">
        <v>123</v>
      </c>
      <c r="D40" s="18"/>
      <c r="E40" s="17"/>
      <c r="F40" s="17"/>
      <c r="G40" s="17">
        <v>33736550000</v>
      </c>
    </row>
    <row r="41" spans="1:7" ht="18.75" customHeight="1">
      <c r="A41" s="13">
        <v>30</v>
      </c>
      <c r="B41" s="28" t="s">
        <v>73</v>
      </c>
      <c r="C41" s="11"/>
      <c r="D41" s="19">
        <v>9354075000</v>
      </c>
      <c r="E41" s="19">
        <v>9296687923</v>
      </c>
      <c r="F41" s="17">
        <v>99.39</v>
      </c>
      <c r="G41" s="19">
        <v>34462218600</v>
      </c>
    </row>
    <row r="42" spans="1:7" ht="20.25" customHeight="1">
      <c r="A42" s="13">
        <v>31</v>
      </c>
      <c r="B42" s="28" t="s">
        <v>72</v>
      </c>
      <c r="C42" s="11"/>
      <c r="D42" s="19">
        <v>1460287073763</v>
      </c>
      <c r="E42" s="19">
        <v>1469482958105</v>
      </c>
      <c r="F42" s="17">
        <v>100.63</v>
      </c>
      <c r="G42" s="19">
        <v>1226139568046</v>
      </c>
    </row>
    <row r="43" spans="1:7">
      <c r="A43" s="13">
        <v>32</v>
      </c>
      <c r="B43" s="28" t="s">
        <v>71</v>
      </c>
      <c r="C43" s="11" t="s">
        <v>124</v>
      </c>
      <c r="D43" s="19"/>
      <c r="E43" s="19"/>
      <c r="F43" s="17"/>
      <c r="G43" s="19"/>
    </row>
    <row r="44" spans="1:7">
      <c r="A44" s="13">
        <v>33</v>
      </c>
      <c r="B44" s="28" t="s">
        <v>70</v>
      </c>
      <c r="C44" s="11" t="s">
        <v>125</v>
      </c>
      <c r="D44" s="19"/>
      <c r="E44" s="19"/>
      <c r="F44" s="17"/>
      <c r="G44" s="19"/>
    </row>
    <row r="45" spans="1:7">
      <c r="A45" s="13">
        <v>34</v>
      </c>
      <c r="B45" s="29" t="s">
        <v>69</v>
      </c>
      <c r="C45" s="13" t="s">
        <v>135</v>
      </c>
      <c r="D45" s="18">
        <v>777980772173</v>
      </c>
      <c r="E45" s="17">
        <v>711587539195</v>
      </c>
      <c r="F45" s="17">
        <v>91.47</v>
      </c>
      <c r="G45" s="17">
        <v>649133073608</v>
      </c>
    </row>
    <row r="46" spans="1:7">
      <c r="A46" s="13">
        <v>35</v>
      </c>
      <c r="B46" s="29" t="s">
        <v>68</v>
      </c>
      <c r="C46" s="13" t="s">
        <v>136</v>
      </c>
      <c r="D46" s="18">
        <v>285491070024</v>
      </c>
      <c r="E46" s="17">
        <v>248741874870</v>
      </c>
      <c r="F46" s="17">
        <v>87.13</v>
      </c>
      <c r="G46" s="17">
        <v>188606981218</v>
      </c>
    </row>
    <row r="47" spans="1:7">
      <c r="A47" s="13">
        <v>36</v>
      </c>
      <c r="B47" s="29" t="s">
        <v>67</v>
      </c>
      <c r="C47" s="13" t="s">
        <v>137</v>
      </c>
      <c r="D47" s="18">
        <v>5000000000</v>
      </c>
      <c r="E47" s="17">
        <v>4424201466</v>
      </c>
      <c r="F47" s="17">
        <v>88.48</v>
      </c>
      <c r="G47" s="17">
        <v>1006766714</v>
      </c>
    </row>
    <row r="48" spans="1:7">
      <c r="A48" s="13">
        <v>37</v>
      </c>
      <c r="B48" s="29" t="s">
        <v>66</v>
      </c>
      <c r="C48" s="13" t="s">
        <v>138</v>
      </c>
      <c r="D48" s="18">
        <v>0</v>
      </c>
      <c r="E48" s="17">
        <v>0</v>
      </c>
      <c r="F48" s="17"/>
      <c r="G48" s="17">
        <v>0</v>
      </c>
    </row>
    <row r="49" spans="1:7">
      <c r="A49" s="13">
        <v>38</v>
      </c>
      <c r="B49" s="29" t="s">
        <v>65</v>
      </c>
      <c r="C49" s="13" t="s">
        <v>139</v>
      </c>
      <c r="D49" s="18">
        <v>64177900000</v>
      </c>
      <c r="E49" s="17">
        <v>48055711613</v>
      </c>
      <c r="F49" s="17">
        <v>74.88</v>
      </c>
      <c r="G49" s="17">
        <v>70509291100</v>
      </c>
    </row>
    <row r="50" spans="1:7">
      <c r="A50" s="13">
        <v>39</v>
      </c>
      <c r="B50" s="29" t="s">
        <v>64</v>
      </c>
      <c r="C50" s="13" t="s">
        <v>140</v>
      </c>
      <c r="D50" s="18">
        <v>16809112500</v>
      </c>
      <c r="E50" s="17">
        <v>16220719040</v>
      </c>
      <c r="F50" s="17">
        <v>96.5</v>
      </c>
      <c r="G50" s="17">
        <v>17601444713</v>
      </c>
    </row>
    <row r="51" spans="1:7">
      <c r="A51" s="13">
        <v>40</v>
      </c>
      <c r="B51" s="28" t="s">
        <v>63</v>
      </c>
      <c r="C51" s="11"/>
      <c r="D51" s="19">
        <v>1149458854697</v>
      </c>
      <c r="E51" s="19">
        <v>1029030046184</v>
      </c>
      <c r="F51" s="17">
        <v>89.52</v>
      </c>
      <c r="G51" s="19">
        <v>926857557353</v>
      </c>
    </row>
    <row r="52" spans="1:7">
      <c r="A52" s="13">
        <v>41</v>
      </c>
      <c r="B52" s="28" t="s">
        <v>62</v>
      </c>
      <c r="C52" s="11" t="s">
        <v>126</v>
      </c>
      <c r="D52" s="19"/>
      <c r="E52" s="19"/>
      <c r="F52" s="17"/>
      <c r="G52" s="19"/>
    </row>
    <row r="53" spans="1:7">
      <c r="A53" s="13">
        <v>42</v>
      </c>
      <c r="B53" s="29" t="s">
        <v>61</v>
      </c>
      <c r="C53" s="13" t="s">
        <v>141</v>
      </c>
      <c r="D53" s="18">
        <v>11877800000</v>
      </c>
      <c r="E53" s="17">
        <v>9608541095</v>
      </c>
      <c r="F53" s="17">
        <v>80.89</v>
      </c>
      <c r="G53" s="17">
        <v>3885239500</v>
      </c>
    </row>
    <row r="54" spans="1:7">
      <c r="A54" s="13">
        <v>43</v>
      </c>
      <c r="B54" s="29" t="s">
        <v>60</v>
      </c>
      <c r="C54" s="13" t="s">
        <v>142</v>
      </c>
      <c r="D54" s="18">
        <v>71668265967</v>
      </c>
      <c r="E54" s="17">
        <v>62599339622</v>
      </c>
      <c r="F54" s="17">
        <v>87.35</v>
      </c>
      <c r="G54" s="17">
        <v>51169674194</v>
      </c>
    </row>
    <row r="55" spans="1:7">
      <c r="A55" s="13">
        <v>44</v>
      </c>
      <c r="B55" s="29" t="s">
        <v>59</v>
      </c>
      <c r="C55" s="13" t="s">
        <v>143</v>
      </c>
      <c r="D55" s="18">
        <v>251562868640</v>
      </c>
      <c r="E55" s="17">
        <v>166249304020</v>
      </c>
      <c r="F55" s="17">
        <v>66.09</v>
      </c>
      <c r="G55" s="17">
        <v>82756890663</v>
      </c>
    </row>
    <row r="56" spans="1:7">
      <c r="A56" s="13">
        <v>45</v>
      </c>
      <c r="B56" s="29" t="s">
        <v>58</v>
      </c>
      <c r="C56" s="13" t="s">
        <v>144</v>
      </c>
      <c r="D56" s="18">
        <v>87667295450</v>
      </c>
      <c r="E56" s="17">
        <v>81548824469</v>
      </c>
      <c r="F56" s="17">
        <v>93.02</v>
      </c>
      <c r="G56" s="17">
        <v>59596922418</v>
      </c>
    </row>
    <row r="57" spans="1:7">
      <c r="A57" s="13">
        <v>46</v>
      </c>
      <c r="B57" s="29" t="s">
        <v>57</v>
      </c>
      <c r="C57" s="13" t="s">
        <v>145</v>
      </c>
      <c r="D57" s="18">
        <v>516157227</v>
      </c>
      <c r="E57" s="17">
        <v>332484903</v>
      </c>
      <c r="F57" s="17">
        <v>64.42</v>
      </c>
      <c r="G57" s="17">
        <v>1005043404</v>
      </c>
    </row>
    <row r="58" spans="1:7">
      <c r="A58" s="13">
        <v>47</v>
      </c>
      <c r="B58" s="29" t="s">
        <v>56</v>
      </c>
      <c r="C58" s="13" t="s">
        <v>146</v>
      </c>
      <c r="D58" s="18">
        <v>0</v>
      </c>
      <c r="E58" s="17">
        <v>0</v>
      </c>
      <c r="F58" s="17"/>
      <c r="G58" s="17">
        <v>37995900</v>
      </c>
    </row>
    <row r="59" spans="1:7">
      <c r="A59" s="13">
        <v>48</v>
      </c>
      <c r="B59" s="28" t="s">
        <v>55</v>
      </c>
      <c r="C59" s="11"/>
      <c r="D59" s="19">
        <v>423292387284</v>
      </c>
      <c r="E59" s="19">
        <v>320338494109</v>
      </c>
      <c r="F59" s="17">
        <v>75.680000000000007</v>
      </c>
      <c r="G59" s="19">
        <v>198451766079</v>
      </c>
    </row>
    <row r="60" spans="1:7">
      <c r="A60" s="13">
        <v>49</v>
      </c>
      <c r="B60" s="28" t="s">
        <v>54</v>
      </c>
      <c r="C60" s="11" t="s">
        <v>127</v>
      </c>
      <c r="D60" s="19"/>
      <c r="E60" s="19"/>
      <c r="F60" s="17"/>
      <c r="G60" s="19"/>
    </row>
    <row r="61" spans="1:7">
      <c r="A61" s="13">
        <v>50</v>
      </c>
      <c r="B61" s="29" t="s">
        <v>53</v>
      </c>
      <c r="C61" s="13" t="s">
        <v>127</v>
      </c>
      <c r="D61" s="18">
        <v>500000000</v>
      </c>
      <c r="E61" s="17">
        <v>114900000</v>
      </c>
      <c r="F61" s="17">
        <v>22.98</v>
      </c>
      <c r="G61" s="17">
        <v>416416000</v>
      </c>
    </row>
    <row r="62" spans="1:7">
      <c r="A62" s="13">
        <v>51</v>
      </c>
      <c r="B62" s="28" t="s">
        <v>52</v>
      </c>
      <c r="C62" s="11"/>
      <c r="D62" s="19">
        <v>500000000</v>
      </c>
      <c r="E62" s="19">
        <v>114900000</v>
      </c>
      <c r="F62" s="17">
        <v>22.98</v>
      </c>
      <c r="G62" s="19">
        <v>416416000</v>
      </c>
    </row>
    <row r="63" spans="1:7">
      <c r="A63" s="13">
        <v>52</v>
      </c>
      <c r="B63" s="28" t="s">
        <v>51</v>
      </c>
      <c r="C63" s="11"/>
      <c r="D63" s="19">
        <v>1573251241981</v>
      </c>
      <c r="E63" s="19">
        <v>1349483440293</v>
      </c>
      <c r="F63" s="17">
        <v>85.78</v>
      </c>
      <c r="G63" s="19">
        <v>1125725739432</v>
      </c>
    </row>
    <row r="64" spans="1:7">
      <c r="A64" s="13">
        <v>53</v>
      </c>
      <c r="B64" s="28" t="s">
        <v>50</v>
      </c>
      <c r="C64" s="11" t="s">
        <v>128</v>
      </c>
      <c r="D64" s="19"/>
      <c r="E64" s="19"/>
      <c r="F64" s="17"/>
      <c r="G64" s="19"/>
    </row>
    <row r="65" spans="1:7" ht="33">
      <c r="A65" s="13">
        <v>54</v>
      </c>
      <c r="B65" s="28" t="s">
        <v>49</v>
      </c>
      <c r="C65" s="11" t="s">
        <v>129</v>
      </c>
      <c r="D65" s="19">
        <v>4022249100</v>
      </c>
      <c r="E65" s="19">
        <v>3981017942</v>
      </c>
      <c r="F65" s="17">
        <v>98.97</v>
      </c>
      <c r="G65" s="19">
        <v>4507625240</v>
      </c>
    </row>
    <row r="66" spans="1:7">
      <c r="A66" s="13">
        <v>55</v>
      </c>
      <c r="B66" s="29" t="s">
        <v>48</v>
      </c>
      <c r="C66" s="13" t="s">
        <v>131</v>
      </c>
      <c r="D66" s="18">
        <v>2680479600</v>
      </c>
      <c r="E66" s="17">
        <v>2680479600</v>
      </c>
      <c r="F66" s="17">
        <v>100</v>
      </c>
      <c r="G66" s="17">
        <v>2400000000</v>
      </c>
    </row>
    <row r="67" spans="1:7">
      <c r="A67" s="13">
        <v>56</v>
      </c>
      <c r="B67" s="29" t="s">
        <v>47</v>
      </c>
      <c r="C67" s="13" t="s">
        <v>132</v>
      </c>
      <c r="D67" s="18">
        <v>1341769500</v>
      </c>
      <c r="E67" s="17">
        <v>1300538342</v>
      </c>
      <c r="F67" s="17">
        <v>96.93</v>
      </c>
      <c r="G67" s="17">
        <v>2107625240</v>
      </c>
    </row>
    <row r="68" spans="1:7">
      <c r="A68" s="13">
        <v>57</v>
      </c>
      <c r="B68" s="29" t="s">
        <v>46</v>
      </c>
      <c r="C68" s="13"/>
      <c r="D68" s="18">
        <v>0</v>
      </c>
      <c r="E68" s="17">
        <v>0</v>
      </c>
      <c r="F68" s="17"/>
      <c r="G68" s="17">
        <v>0</v>
      </c>
    </row>
    <row r="69" spans="1:7" ht="18.75" customHeight="1">
      <c r="A69" s="13">
        <v>58</v>
      </c>
      <c r="B69" s="28" t="s">
        <v>45</v>
      </c>
      <c r="C69" s="11" t="s">
        <v>130</v>
      </c>
      <c r="D69" s="19">
        <v>151912431495</v>
      </c>
      <c r="E69" s="19">
        <v>151539286820</v>
      </c>
      <c r="F69" s="17">
        <v>99.75</v>
      </c>
      <c r="G69" s="19">
        <v>40646938200</v>
      </c>
    </row>
    <row r="70" spans="1:7">
      <c r="A70" s="13">
        <v>59</v>
      </c>
      <c r="B70" s="29" t="s">
        <v>44</v>
      </c>
      <c r="C70" s="13" t="s">
        <v>133</v>
      </c>
      <c r="D70" s="18">
        <v>150820020000</v>
      </c>
      <c r="E70" s="17">
        <v>150720020000</v>
      </c>
      <c r="F70" s="17">
        <v>99.93</v>
      </c>
      <c r="G70" s="17">
        <v>39677734025</v>
      </c>
    </row>
    <row r="71" spans="1:7">
      <c r="A71" s="13">
        <v>60</v>
      </c>
      <c r="B71" s="29" t="s">
        <v>43</v>
      </c>
      <c r="C71" s="13" t="s">
        <v>134</v>
      </c>
      <c r="D71" s="18">
        <v>1092411495</v>
      </c>
      <c r="E71" s="17">
        <v>819266820</v>
      </c>
      <c r="F71" s="17">
        <v>75</v>
      </c>
      <c r="G71" s="17">
        <v>969204175</v>
      </c>
    </row>
    <row r="72" spans="1:7" ht="18" customHeight="1">
      <c r="A72" s="13">
        <v>61</v>
      </c>
      <c r="B72" s="28" t="s">
        <v>42</v>
      </c>
      <c r="C72" s="11"/>
      <c r="D72" s="19">
        <v>155934680595</v>
      </c>
      <c r="E72" s="19">
        <v>155520304762</v>
      </c>
      <c r="F72" s="17">
        <v>99.73</v>
      </c>
      <c r="G72" s="19">
        <v>45154563440</v>
      </c>
    </row>
    <row r="73" spans="1:7">
      <c r="A73" s="13">
        <v>62</v>
      </c>
      <c r="B73" s="28" t="s">
        <v>41</v>
      </c>
      <c r="C73" s="11"/>
      <c r="D73" s="19">
        <v>1729185922576</v>
      </c>
      <c r="E73" s="19">
        <v>1505003745055</v>
      </c>
      <c r="F73" s="17">
        <v>87.04</v>
      </c>
      <c r="G73" s="19">
        <v>1170880302872</v>
      </c>
    </row>
    <row r="74" spans="1:7">
      <c r="A74" s="13">
        <v>63</v>
      </c>
      <c r="B74" s="28" t="s">
        <v>40</v>
      </c>
      <c r="C74" s="11"/>
      <c r="D74" s="19">
        <v>-268898848813</v>
      </c>
      <c r="E74" s="19">
        <v>-35520786950</v>
      </c>
      <c r="F74" s="17">
        <v>13.21</v>
      </c>
      <c r="G74" s="19">
        <v>55259265174</v>
      </c>
    </row>
    <row r="75" spans="1:7">
      <c r="A75" s="13">
        <v>64</v>
      </c>
      <c r="B75" s="28" t="s">
        <v>39</v>
      </c>
      <c r="C75" s="11" t="s">
        <v>147</v>
      </c>
      <c r="D75" s="19"/>
      <c r="E75" s="19"/>
      <c r="F75" s="17"/>
      <c r="G75" s="19"/>
    </row>
    <row r="76" spans="1:7">
      <c r="A76" s="13">
        <v>65</v>
      </c>
      <c r="B76" s="28" t="s">
        <v>38</v>
      </c>
      <c r="C76" s="11" t="s">
        <v>148</v>
      </c>
      <c r="D76" s="19"/>
      <c r="E76" s="19"/>
      <c r="F76" s="17"/>
      <c r="G76" s="19"/>
    </row>
    <row r="77" spans="1:7" ht="20.25" customHeight="1">
      <c r="A77" s="13">
        <v>66</v>
      </c>
      <c r="B77" s="29" t="s">
        <v>37</v>
      </c>
      <c r="C77" s="13" t="s">
        <v>150</v>
      </c>
      <c r="D77" s="18">
        <v>192382144363</v>
      </c>
      <c r="E77" s="18">
        <v>192382144363</v>
      </c>
      <c r="F77" s="17">
        <v>100</v>
      </c>
      <c r="G77" s="17">
        <v>102999147464</v>
      </c>
    </row>
    <row r="78" spans="1:7">
      <c r="A78" s="13">
        <v>67</v>
      </c>
      <c r="B78" s="29" t="s">
        <v>36</v>
      </c>
      <c r="C78" s="13"/>
      <c r="D78" s="18">
        <v>0</v>
      </c>
      <c r="E78" s="18">
        <v>0</v>
      </c>
      <c r="F78" s="17"/>
      <c r="G78" s="17">
        <v>0</v>
      </c>
    </row>
    <row r="79" spans="1:7">
      <c r="A79" s="13">
        <v>68</v>
      </c>
      <c r="B79" s="29" t="s">
        <v>35</v>
      </c>
      <c r="C79" s="13" t="s">
        <v>151</v>
      </c>
      <c r="D79" s="18">
        <v>99516704450</v>
      </c>
      <c r="E79" s="18">
        <v>51378500450</v>
      </c>
      <c r="F79" s="17">
        <v>51.63</v>
      </c>
      <c r="G79" s="17">
        <v>37579771350</v>
      </c>
    </row>
    <row r="80" spans="1:7" ht="21" customHeight="1">
      <c r="A80" s="13">
        <v>69</v>
      </c>
      <c r="B80" s="29" t="s">
        <v>34</v>
      </c>
      <c r="C80" s="13" t="s">
        <v>152</v>
      </c>
      <c r="D80" s="18">
        <v>0</v>
      </c>
      <c r="E80" s="18">
        <v>120001232</v>
      </c>
      <c r="F80" s="17"/>
      <c r="G80" s="17">
        <v>110592998</v>
      </c>
    </row>
    <row r="81" spans="1:7" ht="20.25" customHeight="1">
      <c r="A81" s="13">
        <v>70</v>
      </c>
      <c r="B81" s="29" t="s">
        <v>33</v>
      </c>
      <c r="C81" s="13" t="s">
        <v>153</v>
      </c>
      <c r="D81" s="18">
        <v>5529298307</v>
      </c>
      <c r="E81" s="18">
        <v>8879733238</v>
      </c>
      <c r="F81" s="17">
        <v>160.59</v>
      </c>
      <c r="G81" s="17">
        <v>5506593762</v>
      </c>
    </row>
    <row r="82" spans="1:7">
      <c r="A82" s="13">
        <v>71</v>
      </c>
      <c r="B82" s="28" t="s">
        <v>32</v>
      </c>
      <c r="C82" s="11"/>
      <c r="D82" s="19">
        <v>297428147120</v>
      </c>
      <c r="E82" s="19">
        <v>252760379283</v>
      </c>
      <c r="F82" s="17">
        <v>84.98</v>
      </c>
      <c r="G82" s="19">
        <v>146196105574</v>
      </c>
    </row>
    <row r="83" spans="1:7">
      <c r="A83" s="13">
        <v>72</v>
      </c>
      <c r="B83" s="28" t="s">
        <v>31</v>
      </c>
      <c r="C83" s="11" t="s">
        <v>149</v>
      </c>
      <c r="D83" s="19"/>
      <c r="E83" s="19"/>
      <c r="F83" s="17"/>
      <c r="G83" s="19"/>
    </row>
    <row r="84" spans="1:7">
      <c r="A84" s="13">
        <v>73</v>
      </c>
      <c r="B84" s="29" t="s">
        <v>30</v>
      </c>
      <c r="C84" s="13"/>
      <c r="D84" s="18">
        <v>0</v>
      </c>
      <c r="E84" s="18">
        <v>0</v>
      </c>
      <c r="F84" s="17"/>
      <c r="G84" s="17">
        <v>0</v>
      </c>
    </row>
    <row r="85" spans="1:7">
      <c r="A85" s="13">
        <v>74</v>
      </c>
      <c r="B85" s="29" t="s">
        <v>29</v>
      </c>
      <c r="C85" s="13" t="s">
        <v>154</v>
      </c>
      <c r="D85" s="18">
        <v>5000000000</v>
      </c>
      <c r="E85" s="18">
        <v>5000000000</v>
      </c>
      <c r="F85" s="17">
        <v>100</v>
      </c>
      <c r="G85" s="18">
        <v>4500000000</v>
      </c>
    </row>
    <row r="86" spans="1:7" ht="33">
      <c r="A86" s="13">
        <v>75</v>
      </c>
      <c r="B86" s="29" t="s">
        <v>28</v>
      </c>
      <c r="C86" s="13" t="s">
        <v>155</v>
      </c>
      <c r="D86" s="18">
        <v>450000000</v>
      </c>
      <c r="E86" s="18">
        <v>450000000</v>
      </c>
      <c r="F86" s="17">
        <v>100</v>
      </c>
      <c r="G86" s="17">
        <v>500000000</v>
      </c>
    </row>
    <row r="87" spans="1:7">
      <c r="A87" s="13">
        <v>76</v>
      </c>
      <c r="B87" s="29" t="s">
        <v>27</v>
      </c>
      <c r="C87" s="13" t="s">
        <v>156</v>
      </c>
      <c r="D87" s="18">
        <v>0</v>
      </c>
      <c r="E87" s="18">
        <v>0</v>
      </c>
      <c r="F87" s="17"/>
      <c r="G87" s="17">
        <v>1000000000</v>
      </c>
    </row>
    <row r="88" spans="1:7" ht="18.75" customHeight="1">
      <c r="A88" s="13">
        <v>77</v>
      </c>
      <c r="B88" s="29" t="s">
        <v>26</v>
      </c>
      <c r="C88" s="13" t="s">
        <v>157</v>
      </c>
      <c r="D88" s="18">
        <v>1750000000</v>
      </c>
      <c r="E88" s="18">
        <v>1750000000</v>
      </c>
      <c r="F88" s="17">
        <v>100</v>
      </c>
      <c r="G88" s="17">
        <v>850000000</v>
      </c>
    </row>
    <row r="89" spans="1:7">
      <c r="A89" s="13">
        <v>78</v>
      </c>
      <c r="B89" s="29" t="s">
        <v>25</v>
      </c>
      <c r="C89" s="13" t="s">
        <v>158</v>
      </c>
      <c r="D89" s="18">
        <v>1950000000</v>
      </c>
      <c r="E89" s="18">
        <v>1950000000</v>
      </c>
      <c r="F89" s="17">
        <v>100</v>
      </c>
      <c r="G89" s="17">
        <v>1000000000</v>
      </c>
    </row>
    <row r="90" spans="1:7">
      <c r="A90" s="13">
        <v>79</v>
      </c>
      <c r="B90" s="29" t="s">
        <v>24</v>
      </c>
      <c r="C90" s="13" t="s">
        <v>159</v>
      </c>
      <c r="D90" s="18">
        <v>0</v>
      </c>
      <c r="E90" s="18">
        <v>0</v>
      </c>
      <c r="F90" s="17"/>
      <c r="G90" s="17">
        <v>500000000</v>
      </c>
    </row>
    <row r="91" spans="1:7" ht="33">
      <c r="A91" s="13">
        <v>80</v>
      </c>
      <c r="B91" s="29" t="s">
        <v>23</v>
      </c>
      <c r="C91" s="13" t="s">
        <v>160</v>
      </c>
      <c r="D91" s="18">
        <v>0</v>
      </c>
      <c r="E91" s="18">
        <v>0</v>
      </c>
      <c r="F91" s="17"/>
      <c r="G91" s="17">
        <v>250000000</v>
      </c>
    </row>
    <row r="92" spans="1:7">
      <c r="A92" s="13">
        <v>81</v>
      </c>
      <c r="B92" s="29" t="s">
        <v>22</v>
      </c>
      <c r="C92" s="13" t="s">
        <v>161</v>
      </c>
      <c r="D92" s="18">
        <v>650000000</v>
      </c>
      <c r="E92" s="18">
        <v>650000000</v>
      </c>
      <c r="F92" s="17">
        <v>100</v>
      </c>
      <c r="G92" s="17">
        <v>400000000</v>
      </c>
    </row>
    <row r="93" spans="1:7">
      <c r="A93" s="13">
        <v>82</v>
      </c>
      <c r="B93" s="29" t="s">
        <v>21</v>
      </c>
      <c r="C93" s="13"/>
      <c r="D93" s="18">
        <v>0</v>
      </c>
      <c r="E93" s="18">
        <v>0</v>
      </c>
      <c r="F93" s="17"/>
      <c r="G93" s="17">
        <v>0</v>
      </c>
    </row>
    <row r="94" spans="1:7">
      <c r="A94" s="13">
        <v>83</v>
      </c>
      <c r="B94" s="29" t="s">
        <v>20</v>
      </c>
      <c r="C94" s="13" t="s">
        <v>162</v>
      </c>
      <c r="D94" s="18">
        <v>200000000</v>
      </c>
      <c r="E94" s="18">
        <v>200000000</v>
      </c>
      <c r="F94" s="17">
        <v>100</v>
      </c>
      <c r="G94" s="17">
        <v>0</v>
      </c>
    </row>
    <row r="95" spans="1:7">
      <c r="A95" s="13">
        <v>84</v>
      </c>
      <c r="B95" s="29" t="s">
        <v>19</v>
      </c>
      <c r="C95" s="13"/>
      <c r="D95" s="18">
        <v>0</v>
      </c>
      <c r="E95" s="18">
        <v>0</v>
      </c>
      <c r="F95" s="17"/>
      <c r="G95" s="17">
        <v>0</v>
      </c>
    </row>
    <row r="96" spans="1:7">
      <c r="A96" s="13">
        <v>85</v>
      </c>
      <c r="B96" s="29" t="s">
        <v>18</v>
      </c>
      <c r="C96" s="13" t="s">
        <v>163</v>
      </c>
      <c r="D96" s="18">
        <v>18000000000</v>
      </c>
      <c r="E96" s="18">
        <v>18000000000</v>
      </c>
      <c r="F96" s="17">
        <v>100</v>
      </c>
      <c r="G96" s="18">
        <v>0</v>
      </c>
    </row>
    <row r="97" spans="1:7">
      <c r="A97" s="13">
        <v>86</v>
      </c>
      <c r="B97" s="29" t="s">
        <v>17</v>
      </c>
      <c r="C97" s="13" t="s">
        <v>164</v>
      </c>
      <c r="D97" s="18">
        <v>5529298307</v>
      </c>
      <c r="E97" s="18">
        <v>5929738867</v>
      </c>
      <c r="F97" s="17">
        <v>107.24</v>
      </c>
      <c r="G97" s="17">
        <v>4573226385</v>
      </c>
    </row>
    <row r="98" spans="1:7">
      <c r="A98" s="13">
        <v>87</v>
      </c>
      <c r="B98" s="28" t="s">
        <v>16</v>
      </c>
      <c r="C98" s="11"/>
      <c r="D98" s="19">
        <v>28529298307</v>
      </c>
      <c r="E98" s="19">
        <v>28929738867</v>
      </c>
      <c r="F98" s="17">
        <v>101.4</v>
      </c>
      <c r="G98" s="19">
        <v>9073226385</v>
      </c>
    </row>
    <row r="99" spans="1:7">
      <c r="A99" s="13">
        <v>88</v>
      </c>
      <c r="B99" s="28" t="s">
        <v>15</v>
      </c>
      <c r="C99" s="11"/>
      <c r="D99" s="19">
        <v>268898848813</v>
      </c>
      <c r="E99" s="19">
        <v>223830640416</v>
      </c>
      <c r="F99" s="17">
        <v>83.24</v>
      </c>
      <c r="G99" s="19">
        <v>137122879189</v>
      </c>
    </row>
    <row r="100" spans="1:7">
      <c r="A100" s="13">
        <v>89</v>
      </c>
      <c r="B100" s="28" t="s">
        <v>14</v>
      </c>
      <c r="C100" s="11"/>
      <c r="D100" s="19">
        <v>0</v>
      </c>
      <c r="E100" s="19">
        <v>188309853466</v>
      </c>
      <c r="F100" s="30"/>
      <c r="G100" s="19">
        <v>192382144363</v>
      </c>
    </row>
    <row r="101" spans="1:7">
      <c r="A101" s="31"/>
      <c r="B101" s="5"/>
      <c r="C101" s="5"/>
      <c r="D101" s="20"/>
      <c r="E101" s="20"/>
      <c r="F101" s="6"/>
      <c r="G101" s="20"/>
    </row>
    <row r="102" spans="1:7">
      <c r="A102" s="5"/>
      <c r="B102" s="5"/>
      <c r="C102" s="5"/>
      <c r="D102" s="20"/>
      <c r="E102" s="21" t="s">
        <v>98</v>
      </c>
      <c r="F102" s="6"/>
      <c r="G102" s="20"/>
    </row>
    <row r="103" spans="1:7">
      <c r="A103" s="5"/>
      <c r="E103" s="22"/>
    </row>
    <row r="104" spans="1:7">
      <c r="A104" s="8"/>
      <c r="E104" s="21" t="s">
        <v>12</v>
      </c>
      <c r="F104" s="7"/>
      <c r="G104" s="23"/>
    </row>
    <row r="105" spans="1:7">
      <c r="A105" s="8"/>
      <c r="E105" s="23"/>
      <c r="F105" s="9"/>
      <c r="G105" s="23"/>
    </row>
    <row r="106" spans="1:7">
      <c r="A106" s="8"/>
      <c r="E106" s="23"/>
      <c r="F106" s="9"/>
      <c r="G106" s="23"/>
    </row>
    <row r="107" spans="1:7">
      <c r="A107" s="8"/>
      <c r="E107" s="23"/>
      <c r="F107" s="9"/>
      <c r="G107" s="23"/>
    </row>
    <row r="108" spans="1:7">
      <c r="A108" s="8"/>
      <c r="E108" s="21"/>
      <c r="F108" s="9"/>
      <c r="G108" s="23"/>
    </row>
    <row r="109" spans="1:7">
      <c r="A109" s="8"/>
      <c r="E109" s="21" t="s">
        <v>13</v>
      </c>
      <c r="F109" s="9"/>
      <c r="G109" s="23"/>
    </row>
    <row r="110" spans="1:7">
      <c r="A110" s="8"/>
      <c r="E110" s="21"/>
      <c r="F110" s="10"/>
      <c r="G110" s="21"/>
    </row>
    <row r="111" spans="1:7">
      <c r="A111" s="8"/>
      <c r="G111" s="23"/>
    </row>
    <row r="112" spans="1:7">
      <c r="A112" s="8"/>
    </row>
  </sheetData>
  <mergeCells count="4">
    <mergeCell ref="A8:G8"/>
    <mergeCell ref="A1:G5"/>
    <mergeCell ref="A7:G7"/>
    <mergeCell ref="A6:G6"/>
  </mergeCells>
  <printOptions horizontalCentered="1"/>
  <pageMargins left="0.86614173228346458" right="0.74803149606299213" top="0.59055118110236227" bottom="0.59055118110236227" header="0.19685039370078741" footer="0.31496062992125984"/>
  <pageSetup paperSize="9"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2"/>
  <sheetViews>
    <sheetView tabSelected="1" workbookViewId="0">
      <selection activeCell="E28" sqref="E28"/>
    </sheetView>
  </sheetViews>
  <sheetFormatPr defaultRowHeight="15.75" customHeight="1"/>
  <cols>
    <col min="1" max="1" width="4.140625" style="183" customWidth="1"/>
    <col min="2" max="2" width="37.5703125" style="77" customWidth="1"/>
    <col min="3" max="3" width="11" style="77" bestFit="1" customWidth="1"/>
    <col min="4" max="5" width="21.42578125" style="175" customWidth="1"/>
    <col min="6" max="6" width="5.5703125" style="175" bestFit="1" customWidth="1"/>
    <col min="7" max="7" width="22" style="175" customWidth="1"/>
    <col min="8" max="8" width="12.42578125" style="77" customWidth="1"/>
    <col min="9" max="9" width="18.28515625" style="77" customWidth="1"/>
    <col min="10" max="16384" width="9.140625" style="77"/>
  </cols>
  <sheetData>
    <row r="1" spans="1:11" ht="15.75" customHeight="1">
      <c r="A1" s="203"/>
      <c r="B1" s="203"/>
      <c r="C1" s="203"/>
      <c r="D1" s="203"/>
      <c r="E1" s="203"/>
      <c r="F1" s="203"/>
      <c r="G1" s="203"/>
    </row>
    <row r="2" spans="1:11" ht="15.75" customHeight="1">
      <c r="A2" s="203"/>
      <c r="B2" s="203"/>
      <c r="C2" s="203"/>
      <c r="D2" s="203"/>
      <c r="E2" s="203"/>
      <c r="F2" s="203"/>
      <c r="G2" s="203"/>
    </row>
    <row r="3" spans="1:11" ht="15.75" customHeight="1">
      <c r="A3" s="203"/>
      <c r="B3" s="203"/>
      <c r="C3" s="203"/>
      <c r="D3" s="203"/>
      <c r="E3" s="203"/>
      <c r="F3" s="203"/>
      <c r="G3" s="203"/>
    </row>
    <row r="4" spans="1:11" ht="15.75" customHeight="1">
      <c r="A4" s="203"/>
      <c r="B4" s="203"/>
      <c r="C4" s="203"/>
      <c r="D4" s="203"/>
      <c r="E4" s="203"/>
      <c r="F4" s="203"/>
      <c r="G4" s="203"/>
    </row>
    <row r="5" spans="1:11" ht="15.75" customHeight="1">
      <c r="A5" s="203"/>
      <c r="B5" s="203"/>
      <c r="C5" s="203"/>
      <c r="D5" s="203"/>
      <c r="E5" s="203"/>
      <c r="F5" s="203"/>
      <c r="G5" s="203"/>
    </row>
    <row r="6" spans="1:11" ht="15.75" customHeight="1">
      <c r="A6" s="203"/>
      <c r="B6" s="203"/>
      <c r="C6" s="203"/>
      <c r="D6" s="203"/>
      <c r="E6" s="203"/>
      <c r="F6" s="203"/>
      <c r="G6" s="203"/>
    </row>
    <row r="7" spans="1:11" ht="15.75" customHeight="1">
      <c r="A7" s="203"/>
      <c r="B7" s="203"/>
      <c r="C7" s="203"/>
      <c r="D7" s="203"/>
      <c r="E7" s="203"/>
      <c r="F7" s="203"/>
      <c r="G7" s="203"/>
    </row>
    <row r="8" spans="1:11" ht="15.75" customHeight="1">
      <c r="A8" s="204" t="s">
        <v>0</v>
      </c>
      <c r="B8" s="204"/>
      <c r="C8" s="204"/>
      <c r="D8" s="204"/>
      <c r="E8" s="204"/>
      <c r="F8" s="204"/>
      <c r="G8" s="204"/>
      <c r="H8" s="78"/>
      <c r="I8" s="78"/>
      <c r="J8" s="78"/>
      <c r="K8" s="78"/>
    </row>
    <row r="9" spans="1:11" ht="15.75" customHeight="1">
      <c r="A9" s="204" t="s">
        <v>94</v>
      </c>
      <c r="B9" s="204"/>
      <c r="C9" s="204"/>
      <c r="D9" s="204"/>
      <c r="E9" s="204"/>
      <c r="F9" s="204"/>
      <c r="G9" s="204"/>
      <c r="H9" s="78"/>
      <c r="I9" s="78"/>
      <c r="J9" s="78"/>
      <c r="K9" s="78"/>
    </row>
    <row r="10" spans="1:11" ht="15.75" customHeight="1">
      <c r="A10" s="204" t="s">
        <v>324</v>
      </c>
      <c r="B10" s="204"/>
      <c r="C10" s="204"/>
      <c r="D10" s="204"/>
      <c r="E10" s="204"/>
      <c r="F10" s="204"/>
      <c r="G10" s="204"/>
      <c r="H10" s="78"/>
      <c r="I10" s="78"/>
      <c r="J10" s="78"/>
      <c r="K10" s="78"/>
    </row>
    <row r="11" spans="1:11" s="80" customFormat="1" ht="15.75" customHeight="1">
      <c r="A11" s="205" t="s">
        <v>325</v>
      </c>
      <c r="B11" s="205"/>
      <c r="C11" s="205"/>
      <c r="D11" s="205"/>
      <c r="E11" s="205"/>
      <c r="F11" s="205"/>
      <c r="G11" s="205"/>
      <c r="H11" s="79"/>
      <c r="I11" s="79"/>
    </row>
    <row r="12" spans="1:11" s="80" customFormat="1" ht="15.75" customHeight="1">
      <c r="A12" s="205" t="s">
        <v>326</v>
      </c>
      <c r="B12" s="205"/>
      <c r="C12" s="205"/>
      <c r="D12" s="205"/>
      <c r="E12" s="205"/>
      <c r="F12" s="205"/>
      <c r="G12" s="205"/>
      <c r="H12" s="79"/>
      <c r="I12" s="79"/>
    </row>
    <row r="13" spans="1:11" s="80" customFormat="1" ht="15.75" customHeight="1">
      <c r="A13" s="81"/>
      <c r="B13" s="82"/>
      <c r="C13" s="82"/>
      <c r="D13" s="83"/>
      <c r="E13" s="83"/>
      <c r="F13" s="83"/>
      <c r="G13" s="84" t="s">
        <v>167</v>
      </c>
    </row>
    <row r="14" spans="1:11" ht="4.5" customHeight="1" thickBot="1">
      <c r="A14" s="85"/>
      <c r="B14" s="86"/>
      <c r="C14" s="86"/>
      <c r="D14" s="87"/>
      <c r="E14" s="87"/>
      <c r="F14" s="87"/>
      <c r="G14" s="87"/>
      <c r="H14" s="88"/>
      <c r="I14" s="88"/>
      <c r="J14" s="88"/>
      <c r="K14" s="88"/>
    </row>
    <row r="15" spans="1:11" s="93" customFormat="1" ht="30" customHeight="1" thickTop="1">
      <c r="A15" s="89" t="s">
        <v>93</v>
      </c>
      <c r="B15" s="90" t="s">
        <v>1</v>
      </c>
      <c r="C15" s="90" t="s">
        <v>168</v>
      </c>
      <c r="D15" s="91" t="s">
        <v>327</v>
      </c>
      <c r="E15" s="91" t="s">
        <v>328</v>
      </c>
      <c r="F15" s="91" t="s">
        <v>91</v>
      </c>
      <c r="G15" s="91" t="s">
        <v>329</v>
      </c>
      <c r="H15" s="92"/>
      <c r="I15" s="92"/>
      <c r="J15" s="92"/>
      <c r="K15" s="92"/>
    </row>
    <row r="16" spans="1:11" s="93" customFormat="1" ht="15.75" customHeight="1">
      <c r="A16" s="94">
        <v>1</v>
      </c>
      <c r="B16" s="95">
        <v>2</v>
      </c>
      <c r="C16" s="95"/>
      <c r="D16" s="96">
        <v>3</v>
      </c>
      <c r="E16" s="96">
        <v>4</v>
      </c>
      <c r="F16" s="96">
        <v>5</v>
      </c>
      <c r="G16" s="96">
        <v>6</v>
      </c>
      <c r="H16" s="92"/>
      <c r="I16" s="92"/>
      <c r="J16" s="92"/>
      <c r="K16" s="92"/>
    </row>
    <row r="17" spans="1:11" s="93" customFormat="1" ht="15.75" customHeight="1">
      <c r="A17" s="97"/>
      <c r="B17" s="98"/>
      <c r="C17" s="98"/>
      <c r="D17" s="99"/>
      <c r="E17" s="99"/>
      <c r="F17" s="99"/>
      <c r="G17" s="99"/>
      <c r="H17" s="92"/>
      <c r="I17" s="92"/>
      <c r="J17" s="92"/>
      <c r="K17" s="92"/>
    </row>
    <row r="18" spans="1:11" s="93" customFormat="1" ht="15.75" customHeight="1">
      <c r="A18" s="100">
        <v>1</v>
      </c>
      <c r="B18" s="101" t="s">
        <v>2</v>
      </c>
      <c r="C18" s="101" t="s">
        <v>103</v>
      </c>
      <c r="D18" s="102"/>
      <c r="E18" s="102"/>
      <c r="F18" s="102"/>
      <c r="G18" s="102"/>
    </row>
    <row r="19" spans="1:11" s="93" customFormat="1" ht="15.75" customHeight="1">
      <c r="A19" s="100">
        <v>2</v>
      </c>
      <c r="B19" s="101" t="s">
        <v>3</v>
      </c>
      <c r="C19" s="101" t="s">
        <v>104</v>
      </c>
      <c r="D19" s="102"/>
      <c r="E19" s="102"/>
      <c r="F19" s="102"/>
      <c r="G19" s="102"/>
    </row>
    <row r="20" spans="1:11" s="93" customFormat="1" ht="15.75" customHeight="1">
      <c r="A20" s="103">
        <v>3</v>
      </c>
      <c r="B20" s="104" t="s">
        <v>90</v>
      </c>
      <c r="C20" s="101" t="s">
        <v>105</v>
      </c>
      <c r="D20" s="105">
        <v>30990000000</v>
      </c>
      <c r="E20" s="105">
        <v>32480985449</v>
      </c>
      <c r="F20" s="105">
        <f>SUM(E20/D20)</f>
        <v>1.0481118247499193</v>
      </c>
      <c r="G20" s="105">
        <v>31523819462</v>
      </c>
    </row>
    <row r="21" spans="1:11" s="93" customFormat="1" ht="15.75" customHeight="1">
      <c r="A21" s="103">
        <v>4</v>
      </c>
      <c r="B21" s="104" t="s">
        <v>89</v>
      </c>
      <c r="C21" s="101" t="s">
        <v>106</v>
      </c>
      <c r="D21" s="105">
        <v>61938360145</v>
      </c>
      <c r="E21" s="105">
        <v>63764882916</v>
      </c>
      <c r="F21" s="105">
        <f>SUM(E21/D21)</f>
        <v>1.0294893627587822</v>
      </c>
      <c r="G21" s="105">
        <v>13410490650</v>
      </c>
    </row>
    <row r="22" spans="1:11" s="93" customFormat="1" ht="15.75" customHeight="1">
      <c r="A22" s="195">
        <v>5</v>
      </c>
      <c r="B22" s="197" t="s">
        <v>330</v>
      </c>
      <c r="C22" s="199" t="s">
        <v>107</v>
      </c>
      <c r="D22" s="201">
        <v>13013670048</v>
      </c>
      <c r="E22" s="192">
        <v>13013670038</v>
      </c>
      <c r="F22" s="192">
        <f>SUM(E22/D22)</f>
        <v>0.99999999923157723</v>
      </c>
      <c r="G22" s="192">
        <v>13060829257</v>
      </c>
    </row>
    <row r="23" spans="1:11" s="93" customFormat="1" ht="15.75" customHeight="1">
      <c r="A23" s="196"/>
      <c r="B23" s="198"/>
      <c r="C23" s="200"/>
      <c r="D23" s="202"/>
      <c r="E23" s="193"/>
      <c r="F23" s="193"/>
      <c r="G23" s="193"/>
    </row>
    <row r="24" spans="1:11" s="93" customFormat="1" ht="15.75" customHeight="1">
      <c r="A24" s="103">
        <v>6</v>
      </c>
      <c r="B24" s="104" t="s">
        <v>88</v>
      </c>
      <c r="C24" s="101" t="s">
        <v>108</v>
      </c>
      <c r="D24" s="106">
        <v>153122978593</v>
      </c>
      <c r="E24" s="105">
        <v>172068610567</v>
      </c>
      <c r="F24" s="105">
        <f>SUM(E24/D24)</f>
        <v>1.1237282094959593</v>
      </c>
      <c r="G24" s="105">
        <v>154503000560</v>
      </c>
      <c r="I24" s="107"/>
    </row>
    <row r="25" spans="1:11" s="93" customFormat="1" ht="15.75" customHeight="1">
      <c r="A25" s="108"/>
      <c r="B25" s="109"/>
      <c r="C25" s="110"/>
      <c r="D25" s="111"/>
      <c r="E25" s="111"/>
      <c r="F25" s="111"/>
      <c r="G25" s="111"/>
      <c r="I25" s="112"/>
    </row>
    <row r="26" spans="1:11" s="93" customFormat="1" ht="15.75" customHeight="1" thickBot="1">
      <c r="A26" s="113">
        <v>7</v>
      </c>
      <c r="B26" s="114" t="s">
        <v>87</v>
      </c>
      <c r="C26" s="114"/>
      <c r="D26" s="115">
        <f>SUM(D20+D21+D22+D24)</f>
        <v>259065008786</v>
      </c>
      <c r="E26" s="116">
        <f>SUM(E20+E21+E22+E24)</f>
        <v>281328148970</v>
      </c>
      <c r="F26" s="116">
        <f>SUM(E26/D26)</f>
        <v>1.0859365002179449</v>
      </c>
      <c r="G26" s="116">
        <f>SUM(G20+G21+G22+G24)</f>
        <v>212498139929</v>
      </c>
    </row>
    <row r="27" spans="1:11" s="93" customFormat="1" ht="15.75" customHeight="1">
      <c r="A27" s="108"/>
      <c r="B27" s="117"/>
      <c r="C27" s="117"/>
      <c r="D27" s="111"/>
      <c r="E27" s="111"/>
      <c r="F27" s="111"/>
      <c r="G27" s="111"/>
      <c r="I27" s="107"/>
    </row>
    <row r="28" spans="1:11" s="93" customFormat="1" ht="15.75" customHeight="1">
      <c r="A28" s="100">
        <v>8</v>
      </c>
      <c r="B28" s="101" t="s">
        <v>4</v>
      </c>
      <c r="C28" s="101" t="s">
        <v>109</v>
      </c>
      <c r="D28" s="118"/>
      <c r="E28" s="118"/>
      <c r="F28" s="118"/>
      <c r="G28" s="118"/>
      <c r="I28" s="119"/>
    </row>
    <row r="29" spans="1:11" s="93" customFormat="1" ht="30">
      <c r="A29" s="100">
        <v>9</v>
      </c>
      <c r="B29" s="101" t="s">
        <v>5</v>
      </c>
      <c r="C29" s="101" t="s">
        <v>111</v>
      </c>
      <c r="D29" s="118"/>
      <c r="E29" s="118"/>
      <c r="F29" s="118"/>
      <c r="G29" s="118"/>
    </row>
    <row r="30" spans="1:11" s="93" customFormat="1" ht="15.75" customHeight="1">
      <c r="A30" s="103">
        <v>10</v>
      </c>
      <c r="B30" s="104" t="s">
        <v>6</v>
      </c>
      <c r="C30" s="101" t="s">
        <v>113</v>
      </c>
      <c r="D30" s="120">
        <v>32047699000</v>
      </c>
      <c r="E30" s="105">
        <v>26128629875</v>
      </c>
      <c r="F30" s="105">
        <f>SUM(E30/D30)</f>
        <v>0.81530439595678927</v>
      </c>
      <c r="G30" s="105">
        <v>16858162174</v>
      </c>
    </row>
    <row r="31" spans="1:11" s="93" customFormat="1" ht="15.75" customHeight="1">
      <c r="A31" s="103">
        <v>11</v>
      </c>
      <c r="B31" s="104" t="s">
        <v>86</v>
      </c>
      <c r="C31" s="101" t="s">
        <v>114</v>
      </c>
      <c r="D31" s="106">
        <v>29291171971</v>
      </c>
      <c r="E31" s="105">
        <v>29422625938</v>
      </c>
      <c r="F31" s="105">
        <f>SUM(E31/D31)</f>
        <v>1.0044878356909088</v>
      </c>
      <c r="G31" s="105">
        <v>28648950760</v>
      </c>
    </row>
    <row r="32" spans="1:11" s="93" customFormat="1" ht="15.75" customHeight="1">
      <c r="A32" s="103">
        <v>12</v>
      </c>
      <c r="B32" s="104" t="s">
        <v>7</v>
      </c>
      <c r="C32" s="101" t="s">
        <v>115</v>
      </c>
      <c r="D32" s="106">
        <v>807995010000</v>
      </c>
      <c r="E32" s="105">
        <v>807995010000</v>
      </c>
      <c r="F32" s="105">
        <f>SUM(E32/D32)</f>
        <v>1</v>
      </c>
      <c r="G32" s="105">
        <v>731733741000</v>
      </c>
    </row>
    <row r="33" spans="1:7" s="93" customFormat="1" ht="15">
      <c r="A33" s="103">
        <v>13</v>
      </c>
      <c r="B33" s="104" t="s">
        <v>85</v>
      </c>
      <c r="C33" s="101" t="s">
        <v>116</v>
      </c>
      <c r="D33" s="106">
        <v>213514751000</v>
      </c>
      <c r="E33" s="105">
        <v>199009572278</v>
      </c>
      <c r="F33" s="105">
        <f>SUM(E33/D33)</f>
        <v>0.93206474656170246</v>
      </c>
      <c r="G33" s="105">
        <v>72728590000</v>
      </c>
    </row>
    <row r="34" spans="1:7" s="93" customFormat="1" ht="14.25">
      <c r="A34" s="108"/>
      <c r="B34" s="109"/>
      <c r="C34" s="109"/>
      <c r="D34" s="111"/>
      <c r="E34" s="111"/>
      <c r="F34" s="111"/>
      <c r="G34" s="111"/>
    </row>
    <row r="35" spans="1:7" s="93" customFormat="1" ht="30.75" thickBot="1">
      <c r="A35" s="113">
        <v>14</v>
      </c>
      <c r="B35" s="114" t="s">
        <v>84</v>
      </c>
      <c r="C35" s="114"/>
      <c r="D35" s="115">
        <f>SUM(D30+D31+D32+D33)</f>
        <v>1082848631971</v>
      </c>
      <c r="E35" s="115">
        <f>SUM(E30+E31+E32+E33)</f>
        <v>1062555838091</v>
      </c>
      <c r="F35" s="116">
        <f>SUM(E35/D35)</f>
        <v>0.981259805589759</v>
      </c>
      <c r="G35" s="115">
        <f>SUM(G30+G31+G32+G33)</f>
        <v>849969443934</v>
      </c>
    </row>
    <row r="36" spans="1:7" s="93" customFormat="1" ht="14.25">
      <c r="A36" s="108"/>
      <c r="B36" s="109"/>
      <c r="C36" s="109"/>
      <c r="D36" s="111"/>
      <c r="E36" s="111"/>
      <c r="F36" s="111"/>
      <c r="G36" s="111"/>
    </row>
    <row r="37" spans="1:7" s="93" customFormat="1" ht="30">
      <c r="A37" s="100">
        <v>15</v>
      </c>
      <c r="B37" s="121" t="s">
        <v>8</v>
      </c>
      <c r="C37" s="122" t="s">
        <v>112</v>
      </c>
      <c r="D37" s="123"/>
      <c r="E37" s="123"/>
      <c r="F37" s="123"/>
      <c r="G37" s="123"/>
    </row>
    <row r="38" spans="1:7" s="93" customFormat="1" ht="28.5">
      <c r="A38" s="103">
        <v>16</v>
      </c>
      <c r="B38" s="124" t="s">
        <v>331</v>
      </c>
      <c r="C38" s="122" t="s">
        <v>118</v>
      </c>
      <c r="D38" s="106">
        <v>40789358000</v>
      </c>
      <c r="E38" s="105">
        <v>40789358000</v>
      </c>
      <c r="F38" s="105">
        <f>SUM(E38/D38)</f>
        <v>1</v>
      </c>
      <c r="G38" s="105">
        <v>183164016500</v>
      </c>
    </row>
    <row r="39" spans="1:7" s="93" customFormat="1" ht="15">
      <c r="A39" s="103">
        <v>17</v>
      </c>
      <c r="B39" s="104" t="s">
        <v>74</v>
      </c>
      <c r="C39" s="122" t="s">
        <v>119</v>
      </c>
      <c r="D39" s="120">
        <v>162495600000</v>
      </c>
      <c r="E39" s="120">
        <v>162495600000</v>
      </c>
      <c r="F39" s="105">
        <f>SUM(E39/D39)</f>
        <v>1</v>
      </c>
      <c r="G39" s="120">
        <v>72423652000</v>
      </c>
    </row>
    <row r="40" spans="1:7" s="93" customFormat="1" ht="14.25">
      <c r="A40" s="108"/>
      <c r="B40" s="109"/>
      <c r="C40" s="109"/>
      <c r="D40" s="111"/>
      <c r="E40" s="111"/>
      <c r="F40" s="111"/>
      <c r="G40" s="111"/>
    </row>
    <row r="41" spans="1:7" s="93" customFormat="1" ht="30.75" thickBot="1">
      <c r="A41" s="113">
        <v>18</v>
      </c>
      <c r="B41" s="114" t="s">
        <v>83</v>
      </c>
      <c r="C41" s="114"/>
      <c r="D41" s="115">
        <f>SUM(D38:D39)</f>
        <v>203284958000</v>
      </c>
      <c r="E41" s="115">
        <f>SUM(E38:E39)</f>
        <v>203284958000</v>
      </c>
      <c r="F41" s="125">
        <f>SUM(E41/D41)</f>
        <v>1</v>
      </c>
      <c r="G41" s="115">
        <f>SUM(G38:G39)</f>
        <v>255587668500</v>
      </c>
    </row>
    <row r="42" spans="1:7" s="93" customFormat="1" ht="14.25">
      <c r="A42" s="108"/>
      <c r="B42" s="109"/>
      <c r="C42" s="109"/>
      <c r="D42" s="111"/>
      <c r="E42" s="111"/>
      <c r="F42" s="111"/>
      <c r="G42" s="111"/>
    </row>
    <row r="43" spans="1:7" s="93" customFormat="1" ht="30">
      <c r="A43" s="100">
        <v>19</v>
      </c>
      <c r="B43" s="101" t="s">
        <v>82</v>
      </c>
      <c r="C43" s="101" t="s">
        <v>117</v>
      </c>
      <c r="D43" s="118"/>
      <c r="E43" s="118"/>
      <c r="F43" s="118"/>
      <c r="G43" s="118"/>
    </row>
    <row r="44" spans="1:7" s="93" customFormat="1" ht="15">
      <c r="A44" s="103">
        <v>20</v>
      </c>
      <c r="B44" s="104" t="s">
        <v>81</v>
      </c>
      <c r="C44" s="101" t="s">
        <v>120</v>
      </c>
      <c r="D44" s="111">
        <v>111238906492</v>
      </c>
      <c r="E44" s="111">
        <v>79853949810</v>
      </c>
      <c r="F44" s="105">
        <f>SUM(E44/D44)</f>
        <v>0.71785989568085951</v>
      </c>
      <c r="G44" s="105">
        <v>83195805819</v>
      </c>
    </row>
    <row r="45" spans="1:7" s="93" customFormat="1" ht="15">
      <c r="A45" s="103">
        <v>21</v>
      </c>
      <c r="B45" s="104" t="s">
        <v>75</v>
      </c>
      <c r="C45" s="101" t="s">
        <v>121</v>
      </c>
      <c r="D45" s="120">
        <v>50072500000</v>
      </c>
      <c r="E45" s="120">
        <v>49604500000</v>
      </c>
      <c r="F45" s="105">
        <f>SUM(E45/D45)</f>
        <v>0.9906535523490938</v>
      </c>
      <c r="G45" s="105">
        <v>58935212000</v>
      </c>
    </row>
    <row r="46" spans="1:7" s="93" customFormat="1" ht="14.25">
      <c r="A46" s="108"/>
      <c r="B46" s="109"/>
      <c r="C46" s="109"/>
      <c r="D46" s="111"/>
      <c r="E46" s="111"/>
      <c r="F46" s="126"/>
      <c r="G46" s="111"/>
    </row>
    <row r="47" spans="1:7" s="93" customFormat="1" ht="30.75" thickBot="1">
      <c r="A47" s="113">
        <v>22</v>
      </c>
      <c r="B47" s="114" t="s">
        <v>80</v>
      </c>
      <c r="C47" s="114"/>
      <c r="D47" s="115">
        <f>SUM(D44:D45)</f>
        <v>161311406492</v>
      </c>
      <c r="E47" s="115">
        <f>SUM(E44:E45)</f>
        <v>129458449810</v>
      </c>
      <c r="F47" s="125">
        <f>SUM(E47/D47)</f>
        <v>0.80253748092153854</v>
      </c>
      <c r="G47" s="115">
        <f>SUM(G44:G45)</f>
        <v>142131017819</v>
      </c>
    </row>
    <row r="48" spans="1:7" s="93" customFormat="1" thickBot="1">
      <c r="A48" s="127">
        <v>23</v>
      </c>
      <c r="B48" s="128" t="s">
        <v>79</v>
      </c>
      <c r="C48" s="128"/>
      <c r="D48" s="129">
        <f>SUM(D47+D41+D35)</f>
        <v>1447444996463</v>
      </c>
      <c r="E48" s="129">
        <f>SUM(E47+E41+E35)</f>
        <v>1395299245901</v>
      </c>
      <c r="F48" s="129">
        <f>SUM(E48/D48)</f>
        <v>0.96397393290285693</v>
      </c>
      <c r="G48" s="129">
        <f>SUM(G47+G41+G35)</f>
        <v>1247688130253</v>
      </c>
    </row>
    <row r="49" spans="1:9" s="93" customFormat="1" ht="15">
      <c r="A49" s="130"/>
      <c r="B49" s="131"/>
      <c r="C49" s="131"/>
      <c r="D49" s="132"/>
      <c r="E49" s="132"/>
      <c r="F49" s="132"/>
      <c r="G49" s="132"/>
    </row>
    <row r="50" spans="1:9" s="93" customFormat="1" ht="30">
      <c r="A50" s="100">
        <v>24</v>
      </c>
      <c r="B50" s="101" t="s">
        <v>78</v>
      </c>
      <c r="C50" s="101" t="s">
        <v>110</v>
      </c>
      <c r="D50" s="118"/>
      <c r="E50" s="118"/>
      <c r="F50" s="118"/>
      <c r="G50" s="118"/>
    </row>
    <row r="51" spans="1:9" s="93" customFormat="1" ht="15">
      <c r="A51" s="100">
        <v>25</v>
      </c>
      <c r="B51" s="101" t="s">
        <v>77</v>
      </c>
      <c r="C51" s="101" t="s">
        <v>110</v>
      </c>
      <c r="D51" s="118">
        <f>D52</f>
        <v>2505650000</v>
      </c>
      <c r="E51" s="118">
        <f>E52</f>
        <v>2060684299</v>
      </c>
      <c r="F51" s="102">
        <f>SUM(E51/D51)</f>
        <v>0.82241506156087241</v>
      </c>
      <c r="G51" s="118">
        <f>G52</f>
        <v>9296687923</v>
      </c>
    </row>
    <row r="52" spans="1:9" s="93" customFormat="1" ht="28.5">
      <c r="A52" s="103">
        <v>26</v>
      </c>
      <c r="B52" s="104" t="s">
        <v>76</v>
      </c>
      <c r="C52" s="104"/>
      <c r="D52" s="106">
        <v>2505650000</v>
      </c>
      <c r="E52" s="105">
        <v>2060684299</v>
      </c>
      <c r="F52" s="105">
        <f>SUM(E52/D52)</f>
        <v>0.82241506156087241</v>
      </c>
      <c r="G52" s="105">
        <v>9296687923</v>
      </c>
    </row>
    <row r="53" spans="1:9" s="93" customFormat="1" ht="30">
      <c r="A53" s="133">
        <v>27</v>
      </c>
      <c r="B53" s="134" t="s">
        <v>73</v>
      </c>
      <c r="C53" s="135"/>
      <c r="D53" s="136">
        <f>D51</f>
        <v>2505650000</v>
      </c>
      <c r="E53" s="136">
        <f>E51</f>
        <v>2060684299</v>
      </c>
      <c r="F53" s="137">
        <f>SUM(E53/D53)</f>
        <v>0.82241506156087241</v>
      </c>
      <c r="G53" s="136">
        <f>G51</f>
        <v>9296687923</v>
      </c>
    </row>
    <row r="54" spans="1:9" s="93" customFormat="1" thickBot="1">
      <c r="A54" s="138"/>
      <c r="B54" s="139"/>
      <c r="C54" s="139"/>
      <c r="D54" s="140"/>
      <c r="E54" s="140"/>
      <c r="F54" s="140"/>
      <c r="G54" s="140"/>
    </row>
    <row r="55" spans="1:9" s="93" customFormat="1" thickBot="1">
      <c r="A55" s="141">
        <f>A53+1</f>
        <v>28</v>
      </c>
      <c r="B55" s="142" t="s">
        <v>72</v>
      </c>
      <c r="C55" s="142"/>
      <c r="D55" s="129">
        <f>SUM(D53+D48+D26)</f>
        <v>1709015655249</v>
      </c>
      <c r="E55" s="115">
        <f>SUM(E53+E48+E26)</f>
        <v>1678688079170</v>
      </c>
      <c r="F55" s="116">
        <f>SUM(E55/D55)</f>
        <v>0.98225436028871171</v>
      </c>
      <c r="G55" s="115">
        <f>SUM(G53+G48+G26)</f>
        <v>1469482958105</v>
      </c>
    </row>
    <row r="56" spans="1:9" s="93" customFormat="1" ht="14.25">
      <c r="A56" s="108"/>
      <c r="B56" s="109"/>
      <c r="C56" s="109"/>
      <c r="D56" s="143"/>
      <c r="E56" s="143"/>
      <c r="F56" s="143"/>
      <c r="G56" s="143"/>
      <c r="I56" s="119"/>
    </row>
    <row r="57" spans="1:9" s="93" customFormat="1" ht="15">
      <c r="A57" s="100">
        <v>29</v>
      </c>
      <c r="B57" s="101" t="s">
        <v>71</v>
      </c>
      <c r="C57" s="101" t="s">
        <v>124</v>
      </c>
      <c r="D57" s="118"/>
      <c r="E57" s="118"/>
      <c r="F57" s="118"/>
      <c r="G57" s="118"/>
    </row>
    <row r="58" spans="1:9" s="93" customFormat="1" ht="15">
      <c r="A58" s="100">
        <v>30</v>
      </c>
      <c r="B58" s="101" t="s">
        <v>70</v>
      </c>
      <c r="C58" s="101" t="s">
        <v>125</v>
      </c>
      <c r="D58" s="118"/>
      <c r="E58" s="118"/>
      <c r="F58" s="118"/>
      <c r="G58" s="118"/>
    </row>
    <row r="59" spans="1:9" s="93" customFormat="1" ht="15">
      <c r="A59" s="103">
        <v>31</v>
      </c>
      <c r="B59" s="104" t="s">
        <v>69</v>
      </c>
      <c r="C59" s="101" t="s">
        <v>135</v>
      </c>
      <c r="D59" s="120">
        <v>804064644169</v>
      </c>
      <c r="E59" s="105">
        <v>735872214075</v>
      </c>
      <c r="F59" s="105">
        <f>SUM(E59/D59)</f>
        <v>0.91519036362495854</v>
      </c>
      <c r="G59" s="105">
        <v>711587539195</v>
      </c>
    </row>
    <row r="60" spans="1:9" s="93" customFormat="1" ht="15">
      <c r="A60" s="103">
        <v>32</v>
      </c>
      <c r="B60" s="104" t="s">
        <v>68</v>
      </c>
      <c r="C60" s="101" t="s">
        <v>136</v>
      </c>
      <c r="D60" s="120">
        <v>299797785065</v>
      </c>
      <c r="E60" s="105">
        <v>262319391231</v>
      </c>
      <c r="F60" s="105">
        <f>SUM(E60/D60)</f>
        <v>0.87498775607740331</v>
      </c>
      <c r="G60" s="105">
        <v>248741874870</v>
      </c>
    </row>
    <row r="61" spans="1:9" s="93" customFormat="1" ht="15">
      <c r="A61" s="103">
        <v>33</v>
      </c>
      <c r="B61" s="104" t="s">
        <v>67</v>
      </c>
      <c r="C61" s="101" t="s">
        <v>137</v>
      </c>
      <c r="D61" s="120">
        <v>6291666000</v>
      </c>
      <c r="E61" s="105">
        <v>4955946912</v>
      </c>
      <c r="F61" s="105">
        <f>SUM(E61/D61)</f>
        <v>0.78770025490863627</v>
      </c>
      <c r="G61" s="105">
        <v>4424201466</v>
      </c>
    </row>
    <row r="62" spans="1:9" s="93" customFormat="1" ht="15">
      <c r="A62" s="103">
        <v>34</v>
      </c>
      <c r="B62" s="104" t="s">
        <v>65</v>
      </c>
      <c r="C62" s="101" t="s">
        <v>138</v>
      </c>
      <c r="D62" s="120">
        <v>46120069800</v>
      </c>
      <c r="E62" s="105">
        <v>45590841524</v>
      </c>
      <c r="F62" s="105">
        <f>SUM(E62/D62)</f>
        <v>0.9885249896998205</v>
      </c>
      <c r="G62" s="105">
        <v>48055711613</v>
      </c>
    </row>
    <row r="63" spans="1:9" s="93" customFormat="1" ht="15">
      <c r="A63" s="103">
        <v>35</v>
      </c>
      <c r="B63" s="104" t="s">
        <v>64</v>
      </c>
      <c r="C63" s="101" t="s">
        <v>139</v>
      </c>
      <c r="D63" s="120">
        <v>21095500000</v>
      </c>
      <c r="E63" s="105">
        <v>20041633799</v>
      </c>
      <c r="F63" s="105">
        <f>SUM(E63/D63)</f>
        <v>0.95004308023038087</v>
      </c>
      <c r="G63" s="105">
        <v>16220719040</v>
      </c>
    </row>
    <row r="64" spans="1:9" s="93" customFormat="1" ht="14.25">
      <c r="A64" s="108"/>
      <c r="B64" s="109"/>
      <c r="C64" s="109"/>
      <c r="D64" s="111"/>
      <c r="E64" s="111"/>
      <c r="F64" s="111"/>
      <c r="G64" s="111"/>
    </row>
    <row r="65" spans="1:7" s="93" customFormat="1" thickBot="1">
      <c r="A65" s="113">
        <v>36</v>
      </c>
      <c r="B65" s="114" t="s">
        <v>63</v>
      </c>
      <c r="C65" s="114"/>
      <c r="D65" s="115">
        <f>SUM(D59+D60+D61+D62+D63)</f>
        <v>1177369665034</v>
      </c>
      <c r="E65" s="115">
        <f>SUM(E59+E60+E61+E62+E63)</f>
        <v>1068780027541</v>
      </c>
      <c r="F65" s="125">
        <f>SUM(E65/D65)</f>
        <v>0.90776929224699865</v>
      </c>
      <c r="G65" s="115">
        <f>SUM(G59+G60+G61+G62+G63)</f>
        <v>1029030046184</v>
      </c>
    </row>
    <row r="66" spans="1:7" s="93" customFormat="1" ht="15">
      <c r="A66" s="100">
        <v>37</v>
      </c>
      <c r="B66" s="101" t="s">
        <v>62</v>
      </c>
      <c r="C66" s="101" t="s">
        <v>126</v>
      </c>
      <c r="D66" s="118"/>
      <c r="E66" s="118"/>
      <c r="F66" s="118"/>
      <c r="G66" s="118"/>
    </row>
    <row r="67" spans="1:7" s="93" customFormat="1" ht="15">
      <c r="A67" s="103">
        <v>38</v>
      </c>
      <c r="B67" s="104" t="s">
        <v>61</v>
      </c>
      <c r="C67" s="101" t="s">
        <v>141</v>
      </c>
      <c r="D67" s="120">
        <v>19031074500</v>
      </c>
      <c r="E67" s="105">
        <v>16864123167</v>
      </c>
      <c r="F67" s="105">
        <f t="shared" ref="F67:F72" si="0">SUM(E67/D67)</f>
        <v>0.88613615416197333</v>
      </c>
      <c r="G67" s="105">
        <v>9608541095</v>
      </c>
    </row>
    <row r="68" spans="1:7" s="93" customFormat="1" ht="15">
      <c r="A68" s="103">
        <v>39</v>
      </c>
      <c r="B68" s="104" t="s">
        <v>60</v>
      </c>
      <c r="C68" s="101" t="s">
        <v>142</v>
      </c>
      <c r="D68" s="106">
        <v>98467221851</v>
      </c>
      <c r="E68" s="105">
        <v>90206732178</v>
      </c>
      <c r="F68" s="105">
        <f t="shared" si="0"/>
        <v>0.91610924409444883</v>
      </c>
      <c r="G68" s="105">
        <v>62599339622</v>
      </c>
    </row>
    <row r="69" spans="1:7" s="93" customFormat="1" ht="15">
      <c r="A69" s="103">
        <v>40</v>
      </c>
      <c r="B69" s="104" t="s">
        <v>59</v>
      </c>
      <c r="C69" s="101" t="s">
        <v>143</v>
      </c>
      <c r="D69" s="106">
        <v>179098359986</v>
      </c>
      <c r="E69" s="105">
        <v>162035587568</v>
      </c>
      <c r="F69" s="105">
        <f t="shared" si="0"/>
        <v>0.9047295998727527</v>
      </c>
      <c r="G69" s="105">
        <v>166249304020</v>
      </c>
    </row>
    <row r="70" spans="1:7" s="93" customFormat="1" ht="15">
      <c r="A70" s="103">
        <v>41</v>
      </c>
      <c r="B70" s="104" t="s">
        <v>58</v>
      </c>
      <c r="C70" s="101" t="s">
        <v>144</v>
      </c>
      <c r="D70" s="106">
        <v>132835805536</v>
      </c>
      <c r="E70" s="105">
        <v>129017932996</v>
      </c>
      <c r="F70" s="105">
        <f t="shared" si="0"/>
        <v>0.97125870901603173</v>
      </c>
      <c r="G70" s="105">
        <v>81548824469</v>
      </c>
    </row>
    <row r="71" spans="1:7" s="93" customFormat="1" ht="15">
      <c r="A71" s="103">
        <v>42</v>
      </c>
      <c r="B71" s="104" t="s">
        <v>57</v>
      </c>
      <c r="C71" s="101" t="s">
        <v>145</v>
      </c>
      <c r="D71" s="106">
        <v>1372492000</v>
      </c>
      <c r="E71" s="105">
        <v>362920000</v>
      </c>
      <c r="F71" s="105">
        <f t="shared" si="0"/>
        <v>0.26442412779090879</v>
      </c>
      <c r="G71" s="105">
        <v>332484903</v>
      </c>
    </row>
    <row r="72" spans="1:7" s="93" customFormat="1" thickBot="1">
      <c r="A72" s="144">
        <v>43</v>
      </c>
      <c r="B72" s="145" t="s">
        <v>55</v>
      </c>
      <c r="C72" s="139"/>
      <c r="D72" s="115">
        <f>SUM(D67+D68+D69+D70+D71)</f>
        <v>430804953873</v>
      </c>
      <c r="E72" s="115">
        <f>SUM(E67+E68+E69+E70+E71)</f>
        <v>398487295909</v>
      </c>
      <c r="F72" s="125">
        <f t="shared" si="0"/>
        <v>0.9249830864908597</v>
      </c>
      <c r="G72" s="115">
        <f>SUM(G67+G68+G69+G70+G71)</f>
        <v>320338494109</v>
      </c>
    </row>
    <row r="73" spans="1:7" s="93" customFormat="1" ht="14.25">
      <c r="A73" s="146"/>
      <c r="B73" s="147"/>
      <c r="C73" s="147"/>
      <c r="D73" s="148"/>
      <c r="E73" s="148"/>
      <c r="F73" s="148"/>
      <c r="G73" s="148"/>
    </row>
    <row r="74" spans="1:7" s="93" customFormat="1" ht="15">
      <c r="A74" s="100">
        <v>44</v>
      </c>
      <c r="B74" s="101" t="s">
        <v>54</v>
      </c>
      <c r="C74" s="101" t="s">
        <v>127</v>
      </c>
      <c r="D74" s="123"/>
      <c r="E74" s="118"/>
      <c r="F74" s="118"/>
      <c r="G74" s="118"/>
    </row>
    <row r="75" spans="1:7" s="93" customFormat="1" ht="15">
      <c r="A75" s="103">
        <v>45</v>
      </c>
      <c r="B75" s="104" t="s">
        <v>53</v>
      </c>
      <c r="C75" s="101" t="s">
        <v>127</v>
      </c>
      <c r="D75" s="111">
        <v>1339138000</v>
      </c>
      <c r="E75" s="149">
        <v>963284675</v>
      </c>
      <c r="F75" s="105">
        <f>SUM(E75/D75)</f>
        <v>0.71933189484578886</v>
      </c>
      <c r="G75" s="149">
        <v>114900000</v>
      </c>
    </row>
    <row r="76" spans="1:7" s="93" customFormat="1" ht="15">
      <c r="A76" s="100">
        <v>46</v>
      </c>
      <c r="B76" s="101" t="s">
        <v>52</v>
      </c>
      <c r="C76" s="101"/>
      <c r="D76" s="123">
        <f>SUM(D75)</f>
        <v>1339138000</v>
      </c>
      <c r="E76" s="123">
        <f>SUM(E75)</f>
        <v>963284675</v>
      </c>
      <c r="F76" s="123">
        <f>SUM(E76/D76)</f>
        <v>0.71933189484578886</v>
      </c>
      <c r="G76" s="123">
        <f>SUM(G75)</f>
        <v>114900000</v>
      </c>
    </row>
    <row r="77" spans="1:7" s="93" customFormat="1" ht="15">
      <c r="A77" s="108"/>
      <c r="B77" s="135"/>
      <c r="C77" s="135"/>
      <c r="D77" s="150"/>
      <c r="E77" s="150"/>
      <c r="F77" s="150"/>
      <c r="G77" s="150"/>
    </row>
    <row r="78" spans="1:7" s="93" customFormat="1" thickBot="1">
      <c r="A78" s="113">
        <v>47</v>
      </c>
      <c r="B78" s="151" t="s">
        <v>51</v>
      </c>
      <c r="C78" s="151"/>
      <c r="D78" s="115">
        <f>SUM(D65+D72+D76)</f>
        <v>1609513756907</v>
      </c>
      <c r="E78" s="115">
        <f>SUM(E65+E72+E76)</f>
        <v>1468230608125</v>
      </c>
      <c r="F78" s="116">
        <f>SUM(E78/D78)</f>
        <v>0.91221998061482645</v>
      </c>
      <c r="G78" s="115">
        <f>SUM(G65+G72+G76)</f>
        <v>1349483440293</v>
      </c>
    </row>
    <row r="79" spans="1:7" s="93" customFormat="1" ht="15">
      <c r="A79" s="152"/>
      <c r="B79" s="135"/>
      <c r="C79" s="135"/>
      <c r="D79" s="150"/>
      <c r="E79" s="150"/>
      <c r="F79" s="150"/>
      <c r="G79" s="150"/>
    </row>
    <row r="80" spans="1:7" s="93" customFormat="1" ht="15">
      <c r="A80" s="100">
        <v>48</v>
      </c>
      <c r="B80" s="101" t="s">
        <v>50</v>
      </c>
      <c r="C80" s="101" t="s">
        <v>128</v>
      </c>
      <c r="D80" s="118"/>
      <c r="E80" s="118"/>
      <c r="F80" s="118"/>
      <c r="G80" s="118"/>
    </row>
    <row r="81" spans="1:9" s="93" customFormat="1" ht="30">
      <c r="A81" s="100">
        <v>49</v>
      </c>
      <c r="B81" s="101" t="s">
        <v>49</v>
      </c>
      <c r="C81" s="101"/>
      <c r="D81" s="118">
        <f>SUM(D82+D83)</f>
        <v>4612500000</v>
      </c>
      <c r="E81" s="118">
        <f>SUM(E82+E83)</f>
        <v>4568849675</v>
      </c>
      <c r="F81" s="102">
        <f>SUM(E81/D81)</f>
        <v>0.99053651490514905</v>
      </c>
      <c r="G81" s="118">
        <f>SUM(G82+G83)</f>
        <v>3981017942</v>
      </c>
    </row>
    <row r="82" spans="1:9" s="93" customFormat="1" ht="15">
      <c r="A82" s="103">
        <v>50</v>
      </c>
      <c r="B82" s="104" t="s">
        <v>48</v>
      </c>
      <c r="C82" s="101" t="s">
        <v>332</v>
      </c>
      <c r="D82" s="120">
        <f>[2]SAP!C79</f>
        <v>2996806150</v>
      </c>
      <c r="E82" s="105">
        <v>2996806150</v>
      </c>
      <c r="F82" s="105">
        <f>SUM(E82/D82)</f>
        <v>1</v>
      </c>
      <c r="G82" s="105">
        <v>2680479600</v>
      </c>
    </row>
    <row r="83" spans="1:9" s="93" customFormat="1" ht="15">
      <c r="A83" s="103">
        <v>51</v>
      </c>
      <c r="B83" s="104" t="s">
        <v>47</v>
      </c>
      <c r="C83" s="101" t="s">
        <v>333</v>
      </c>
      <c r="D83" s="120">
        <f>[2]SAP!C80</f>
        <v>1615693850</v>
      </c>
      <c r="E83" s="105">
        <v>1572043525</v>
      </c>
      <c r="F83" s="105">
        <f>SUM(E83/D83)</f>
        <v>0.97298354202437543</v>
      </c>
      <c r="G83" s="105">
        <v>1300538342</v>
      </c>
    </row>
    <row r="84" spans="1:9" s="93" customFormat="1" ht="14.25">
      <c r="A84" s="108"/>
      <c r="B84" s="109"/>
      <c r="C84" s="109"/>
      <c r="D84" s="106"/>
      <c r="E84" s="120"/>
      <c r="F84" s="120"/>
      <c r="G84" s="120"/>
    </row>
    <row r="85" spans="1:9" s="93" customFormat="1" ht="30">
      <c r="A85" s="100">
        <v>52</v>
      </c>
      <c r="B85" s="101" t="s">
        <v>45</v>
      </c>
      <c r="C85" s="101"/>
      <c r="D85" s="123">
        <f>D86+D87</f>
        <v>267008697049</v>
      </c>
      <c r="E85" s="123">
        <f>E86+E87</f>
        <v>266742530989</v>
      </c>
      <c r="F85" s="105">
        <f>SUM(E85/D85)</f>
        <v>0.9990031558412078</v>
      </c>
      <c r="G85" s="123">
        <f>G86+G87</f>
        <v>151539286820</v>
      </c>
    </row>
    <row r="86" spans="1:9" s="93" customFormat="1" ht="28.5">
      <c r="A86" s="103">
        <v>53</v>
      </c>
      <c r="B86" s="104" t="s">
        <v>44</v>
      </c>
      <c r="C86" s="101" t="s">
        <v>334</v>
      </c>
      <c r="D86" s="106">
        <v>265643140879</v>
      </c>
      <c r="E86" s="105">
        <v>265602847579</v>
      </c>
      <c r="F86" s="105">
        <f>SUM(E86/D86)</f>
        <v>0.99984831793560836</v>
      </c>
      <c r="G86" s="105">
        <v>150720020000</v>
      </c>
    </row>
    <row r="87" spans="1:9" s="93" customFormat="1" ht="15">
      <c r="A87" s="103">
        <v>54</v>
      </c>
      <c r="B87" s="104" t="s">
        <v>43</v>
      </c>
      <c r="C87" s="101" t="s">
        <v>335</v>
      </c>
      <c r="D87" s="120">
        <v>1365556170</v>
      </c>
      <c r="E87" s="120">
        <v>1139683410</v>
      </c>
      <c r="F87" s="105">
        <f>SUM(E87/D87)</f>
        <v>0.83459284578531834</v>
      </c>
      <c r="G87" s="105">
        <v>819266820</v>
      </c>
    </row>
    <row r="88" spans="1:9" s="93" customFormat="1" ht="14.25">
      <c r="A88" s="108"/>
      <c r="B88" s="109"/>
      <c r="C88" s="109"/>
      <c r="D88" s="111"/>
      <c r="E88" s="111"/>
      <c r="F88" s="111"/>
      <c r="G88" s="111"/>
    </row>
    <row r="89" spans="1:9" s="93" customFormat="1" ht="30.75" thickBot="1">
      <c r="A89" s="113">
        <v>55</v>
      </c>
      <c r="B89" s="151" t="s">
        <v>42</v>
      </c>
      <c r="C89" s="151"/>
      <c r="D89" s="115">
        <f>SUM(D81+D85)</f>
        <v>271621197049</v>
      </c>
      <c r="E89" s="115">
        <f>SUM(E81+E85)</f>
        <v>271311380664</v>
      </c>
      <c r="F89" s="116">
        <f>SUM(E89/D89)</f>
        <v>0.99885938068027835</v>
      </c>
      <c r="G89" s="115">
        <f>SUM(G81+G85)</f>
        <v>155520304762</v>
      </c>
    </row>
    <row r="90" spans="1:9" s="93" customFormat="1" thickBot="1">
      <c r="A90" s="152"/>
      <c r="B90" s="135"/>
      <c r="C90" s="135"/>
      <c r="D90" s="136"/>
      <c r="E90" s="136"/>
      <c r="F90" s="136"/>
      <c r="G90" s="136"/>
    </row>
    <row r="91" spans="1:9" s="93" customFormat="1" ht="30.75" thickBot="1">
      <c r="A91" s="127">
        <v>56</v>
      </c>
      <c r="B91" s="142" t="s">
        <v>41</v>
      </c>
      <c r="C91" s="142"/>
      <c r="D91" s="129">
        <f>SUM(D78+D89)</f>
        <v>1881134953956</v>
      </c>
      <c r="E91" s="129">
        <f>SUM(E78+E89)</f>
        <v>1739541988789</v>
      </c>
      <c r="F91" s="129">
        <f>SUM(E91/D91)</f>
        <v>0.92473003339328097</v>
      </c>
      <c r="G91" s="129">
        <f>SUM(G78+G89)</f>
        <v>1505003745055</v>
      </c>
      <c r="I91" s="153">
        <f>1881134953956-D91</f>
        <v>0</v>
      </c>
    </row>
    <row r="92" spans="1:9" s="93" customFormat="1" ht="15" thickBot="1">
      <c r="A92" s="108"/>
      <c r="B92" s="109"/>
      <c r="C92" s="109"/>
      <c r="D92" s="111"/>
      <c r="E92" s="111"/>
      <c r="F92" s="111"/>
      <c r="G92" s="111"/>
    </row>
    <row r="93" spans="1:9" s="93" customFormat="1" thickBot="1">
      <c r="A93" s="127">
        <v>57</v>
      </c>
      <c r="B93" s="142" t="s">
        <v>40</v>
      </c>
      <c r="C93" s="142"/>
      <c r="D93" s="129">
        <f>SUM(D55-D91)</f>
        <v>-172119298707</v>
      </c>
      <c r="E93" s="154">
        <f>SUM(E55-E91)</f>
        <v>-60853909619</v>
      </c>
      <c r="F93" s="129">
        <f>SUM(E93/D93)</f>
        <v>0.35355657428393361</v>
      </c>
      <c r="G93" s="154">
        <f>SUM(G55-G91)</f>
        <v>-35520786950</v>
      </c>
      <c r="I93" s="153"/>
    </row>
    <row r="94" spans="1:9" s="93" customFormat="1" ht="15">
      <c r="A94" s="108"/>
      <c r="B94" s="155"/>
      <c r="C94" s="155"/>
      <c r="D94" s="136"/>
      <c r="E94" s="150"/>
      <c r="F94" s="150"/>
      <c r="G94" s="150"/>
    </row>
    <row r="95" spans="1:9" s="93" customFormat="1" ht="15">
      <c r="A95" s="156">
        <v>58</v>
      </c>
      <c r="B95" s="121" t="s">
        <v>39</v>
      </c>
      <c r="C95" s="101" t="s">
        <v>147</v>
      </c>
      <c r="D95" s="157"/>
      <c r="E95" s="157"/>
      <c r="F95" s="157"/>
      <c r="G95" s="157"/>
    </row>
    <row r="96" spans="1:9" s="93" customFormat="1" ht="15">
      <c r="A96" s="156">
        <v>59</v>
      </c>
      <c r="B96" s="121" t="s">
        <v>38</v>
      </c>
      <c r="C96" s="101" t="s">
        <v>148</v>
      </c>
      <c r="D96" s="157"/>
      <c r="E96" s="157"/>
      <c r="F96" s="157"/>
      <c r="G96" s="157"/>
    </row>
    <row r="97" spans="1:9" s="93" customFormat="1" ht="28.5">
      <c r="A97" s="158">
        <v>60</v>
      </c>
      <c r="B97" s="124" t="s">
        <v>37</v>
      </c>
      <c r="C97" s="124"/>
      <c r="D97" s="159">
        <v>188309853466</v>
      </c>
      <c r="E97" s="159">
        <v>188309853466</v>
      </c>
      <c r="F97" s="105">
        <f>SUM(E97/D97)</f>
        <v>1</v>
      </c>
      <c r="G97" s="105">
        <v>192382144363</v>
      </c>
    </row>
    <row r="98" spans="1:9" s="93" customFormat="1" ht="14.25">
      <c r="A98" s="158">
        <v>61</v>
      </c>
      <c r="B98" s="124" t="s">
        <v>35</v>
      </c>
      <c r="C98" s="124"/>
      <c r="D98" s="159">
        <v>30870123200</v>
      </c>
      <c r="E98" s="159">
        <v>28207575074</v>
      </c>
      <c r="F98" s="105">
        <f>SUM(E98/D98)</f>
        <v>0.91374999999999995</v>
      </c>
      <c r="G98" s="105">
        <v>51378500450</v>
      </c>
    </row>
    <row r="99" spans="1:9" s="93" customFormat="1" ht="28.5">
      <c r="A99" s="158">
        <v>62</v>
      </c>
      <c r="B99" s="124" t="s">
        <v>34</v>
      </c>
      <c r="C99" s="124"/>
      <c r="D99" s="159">
        <v>0</v>
      </c>
      <c r="E99" s="159">
        <v>263730458</v>
      </c>
      <c r="F99" s="105"/>
      <c r="G99" s="105">
        <v>120001232</v>
      </c>
    </row>
    <row r="100" spans="1:9" s="93" customFormat="1" ht="14.25">
      <c r="A100" s="158">
        <v>63</v>
      </c>
      <c r="B100" s="124" t="s">
        <v>33</v>
      </c>
      <c r="C100" s="124"/>
      <c r="D100" s="159">
        <v>7849453676</v>
      </c>
      <c r="E100" s="159">
        <v>14768547415</v>
      </c>
      <c r="F100" s="105">
        <f>SUM(E100/D100)</f>
        <v>1.881474561746302</v>
      </c>
      <c r="G100" s="105">
        <v>8879733238</v>
      </c>
    </row>
    <row r="101" spans="1:9" s="93" customFormat="1" ht="14.25">
      <c r="A101" s="158"/>
      <c r="B101" s="124"/>
      <c r="C101" s="124"/>
      <c r="D101" s="159"/>
      <c r="E101" s="160"/>
      <c r="F101" s="160"/>
      <c r="G101" s="160"/>
    </row>
    <row r="102" spans="1:9" s="93" customFormat="1" ht="15">
      <c r="A102" s="158">
        <v>64</v>
      </c>
      <c r="B102" s="121" t="s">
        <v>32</v>
      </c>
      <c r="C102" s="121"/>
      <c r="D102" s="157">
        <f>SUM(D97+D98+D99+D100)</f>
        <v>227029430342</v>
      </c>
      <c r="E102" s="157">
        <f>SUM(E97+E98+E99+E100)</f>
        <v>231549706413</v>
      </c>
      <c r="F102" s="102">
        <f>SUM(E102/D102)</f>
        <v>1.019910529063085</v>
      </c>
      <c r="G102" s="157">
        <f>SUM(G97+G98+G99+G100)</f>
        <v>252760379283</v>
      </c>
    </row>
    <row r="103" spans="1:9" s="93" customFormat="1" ht="14.25">
      <c r="A103" s="158"/>
      <c r="B103" s="124"/>
      <c r="C103" s="104"/>
      <c r="D103" s="161"/>
      <c r="E103" s="161"/>
      <c r="F103" s="161"/>
      <c r="G103" s="161"/>
    </row>
    <row r="104" spans="1:9" s="93" customFormat="1" ht="15">
      <c r="A104" s="156">
        <v>65</v>
      </c>
      <c r="B104" s="121" t="s">
        <v>31</v>
      </c>
      <c r="C104" s="101" t="s">
        <v>149</v>
      </c>
      <c r="D104" s="157"/>
      <c r="E104" s="157"/>
      <c r="F104" s="157"/>
      <c r="G104" s="157"/>
    </row>
    <row r="105" spans="1:9" s="93" customFormat="1" ht="14.25">
      <c r="A105" s="158">
        <v>66</v>
      </c>
      <c r="B105" s="124" t="s">
        <v>30</v>
      </c>
      <c r="C105" s="124"/>
      <c r="D105" s="159">
        <v>7500000000</v>
      </c>
      <c r="E105" s="159">
        <v>7500000000</v>
      </c>
      <c r="F105" s="105">
        <f t="shared" ref="F105:F115" si="1">SUM(E105/D105)</f>
        <v>1</v>
      </c>
      <c r="G105" s="105">
        <v>0</v>
      </c>
    </row>
    <row r="106" spans="1:9" s="93" customFormat="1" ht="28.5">
      <c r="A106" s="158">
        <v>67</v>
      </c>
      <c r="B106" s="124" t="s">
        <v>29</v>
      </c>
      <c r="C106" s="124"/>
      <c r="D106" s="159">
        <v>9950000000</v>
      </c>
      <c r="E106" s="159">
        <v>9950000000</v>
      </c>
      <c r="F106" s="105">
        <f t="shared" si="1"/>
        <v>1</v>
      </c>
      <c r="G106" s="159">
        <v>5000000000</v>
      </c>
    </row>
    <row r="107" spans="1:9" s="93" customFormat="1" ht="28.5">
      <c r="A107" s="158">
        <v>68</v>
      </c>
      <c r="B107" s="124" t="s">
        <v>28</v>
      </c>
      <c r="C107" s="124"/>
      <c r="D107" s="159">
        <v>450000000</v>
      </c>
      <c r="E107" s="159">
        <v>1100000000</v>
      </c>
      <c r="F107" s="105">
        <f t="shared" si="1"/>
        <v>2.4444444444444446</v>
      </c>
      <c r="G107" s="105">
        <v>450000000</v>
      </c>
    </row>
    <row r="108" spans="1:9" s="93" customFormat="1" ht="28.5">
      <c r="A108" s="103">
        <v>69</v>
      </c>
      <c r="B108" s="124" t="s">
        <v>26</v>
      </c>
      <c r="C108" s="124"/>
      <c r="D108" s="106">
        <v>1750000000</v>
      </c>
      <c r="E108" s="106">
        <v>2450000000</v>
      </c>
      <c r="F108" s="105">
        <f t="shared" si="1"/>
        <v>1.4</v>
      </c>
      <c r="G108" s="105">
        <v>1750000000</v>
      </c>
    </row>
    <row r="109" spans="1:9" s="93" customFormat="1" ht="28.5">
      <c r="A109" s="158">
        <v>70</v>
      </c>
      <c r="B109" s="124" t="s">
        <v>25</v>
      </c>
      <c r="C109" s="124"/>
      <c r="D109" s="159">
        <v>1950000000</v>
      </c>
      <c r="E109" s="159">
        <v>2600000000</v>
      </c>
      <c r="F109" s="105">
        <f t="shared" si="1"/>
        <v>1.3333333333333333</v>
      </c>
      <c r="G109" s="105">
        <v>1950000000</v>
      </c>
    </row>
    <row r="110" spans="1:9" s="93" customFormat="1" ht="28.5">
      <c r="A110" s="158">
        <v>71</v>
      </c>
      <c r="B110" s="124" t="s">
        <v>24</v>
      </c>
      <c r="C110" s="124"/>
      <c r="D110" s="159">
        <v>0</v>
      </c>
      <c r="E110" s="159">
        <v>1000000000</v>
      </c>
      <c r="F110" s="105">
        <v>0</v>
      </c>
      <c r="G110" s="105">
        <v>0</v>
      </c>
    </row>
    <row r="111" spans="1:9" s="93" customFormat="1" ht="14.25">
      <c r="A111" s="158">
        <v>72</v>
      </c>
      <c r="B111" s="124" t="s">
        <v>22</v>
      </c>
      <c r="C111" s="124"/>
      <c r="D111" s="159">
        <v>650000000</v>
      </c>
      <c r="E111" s="159">
        <v>1400000000</v>
      </c>
      <c r="F111" s="105">
        <f t="shared" si="1"/>
        <v>2.1538461538461537</v>
      </c>
      <c r="G111" s="105">
        <v>650000000</v>
      </c>
      <c r="I111" s="107"/>
    </row>
    <row r="112" spans="1:9" s="93" customFormat="1" ht="28.5">
      <c r="A112" s="158">
        <v>73</v>
      </c>
      <c r="B112" s="124" t="s">
        <v>21</v>
      </c>
      <c r="C112" s="124"/>
      <c r="D112" s="159">
        <v>0</v>
      </c>
      <c r="E112" s="159">
        <v>1400000000</v>
      </c>
      <c r="F112" s="105">
        <v>0</v>
      </c>
      <c r="G112" s="105">
        <v>0</v>
      </c>
      <c r="I112" s="107"/>
    </row>
    <row r="113" spans="1:9" s="93" customFormat="1" ht="14.25">
      <c r="A113" s="158">
        <v>74</v>
      </c>
      <c r="B113" s="124" t="s">
        <v>20</v>
      </c>
      <c r="C113" s="124"/>
      <c r="D113" s="159">
        <v>200000000</v>
      </c>
      <c r="E113" s="159">
        <v>0</v>
      </c>
      <c r="F113" s="105">
        <f t="shared" si="1"/>
        <v>0</v>
      </c>
      <c r="G113" s="105">
        <v>200000000</v>
      </c>
      <c r="I113" s="107"/>
    </row>
    <row r="114" spans="1:9" s="93" customFormat="1" ht="28.5">
      <c r="A114" s="158">
        <v>75</v>
      </c>
      <c r="B114" s="124" t="s">
        <v>18</v>
      </c>
      <c r="C114" s="124"/>
      <c r="D114" s="159">
        <v>29447668800</v>
      </c>
      <c r="E114" s="159">
        <v>33460784816</v>
      </c>
      <c r="F114" s="105">
        <f t="shared" si="1"/>
        <v>1.1362795827152199</v>
      </c>
      <c r="G114" s="159">
        <v>18000000000</v>
      </c>
    </row>
    <row r="115" spans="1:9" s="93" customFormat="1" ht="14.25">
      <c r="A115" s="158">
        <v>76</v>
      </c>
      <c r="B115" s="124" t="s">
        <v>17</v>
      </c>
      <c r="C115" s="124"/>
      <c r="D115" s="159">
        <v>8012462835</v>
      </c>
      <c r="E115" s="159">
        <v>8503510862</v>
      </c>
      <c r="F115" s="105">
        <f t="shared" si="1"/>
        <v>1.0612855294448302</v>
      </c>
      <c r="G115" s="105">
        <v>5929738867</v>
      </c>
    </row>
    <row r="116" spans="1:9" s="93" customFormat="1" ht="15" thickBot="1">
      <c r="A116" s="162"/>
      <c r="B116" s="124"/>
      <c r="C116" s="124"/>
      <c r="D116" s="163"/>
      <c r="E116" s="164"/>
      <c r="F116" s="164"/>
      <c r="G116" s="164"/>
    </row>
    <row r="117" spans="1:9" s="93" customFormat="1" thickBot="1">
      <c r="A117" s="127">
        <v>77</v>
      </c>
      <c r="B117" s="128" t="s">
        <v>16</v>
      </c>
      <c r="C117" s="128"/>
      <c r="D117" s="165">
        <f>SUM(D105+D106+D114+D115)</f>
        <v>54910131635</v>
      </c>
      <c r="E117" s="165">
        <f>SUM(E105+E106+E114+E115)</f>
        <v>59414295678</v>
      </c>
      <c r="F117" s="165">
        <f>SUM(E117/D117)</f>
        <v>1.082027922878426</v>
      </c>
      <c r="G117" s="165">
        <f>SUM(G105+G106+G114+G115)</f>
        <v>28929738867</v>
      </c>
    </row>
    <row r="118" spans="1:9" s="93" customFormat="1" thickBot="1">
      <c r="A118" s="152"/>
      <c r="B118" s="166"/>
      <c r="C118" s="166"/>
      <c r="D118" s="167"/>
      <c r="E118" s="167"/>
      <c r="F118" s="167"/>
      <c r="G118" s="167"/>
    </row>
    <row r="119" spans="1:9" s="93" customFormat="1" thickBot="1">
      <c r="A119" s="127">
        <v>78</v>
      </c>
      <c r="B119" s="128" t="s">
        <v>15</v>
      </c>
      <c r="C119" s="128"/>
      <c r="D119" s="165">
        <f>SUM(D102-D117)</f>
        <v>172119298707</v>
      </c>
      <c r="E119" s="165">
        <f>SUM(E102-E117)</f>
        <v>172135410735</v>
      </c>
      <c r="F119" s="165">
        <f>SUM(E119/D119)</f>
        <v>1.0000936096540076</v>
      </c>
      <c r="G119" s="165">
        <f>SUM(G102-G117)</f>
        <v>223830640416</v>
      </c>
    </row>
    <row r="120" spans="1:9" s="93" customFormat="1" thickBot="1">
      <c r="A120" s="152"/>
      <c r="B120" s="166"/>
      <c r="C120" s="166"/>
      <c r="D120" s="167"/>
      <c r="E120" s="167"/>
      <c r="F120" s="167"/>
      <c r="G120" s="167"/>
    </row>
    <row r="121" spans="1:9" s="93" customFormat="1" thickBot="1">
      <c r="A121" s="127">
        <v>79</v>
      </c>
      <c r="B121" s="128" t="s">
        <v>14</v>
      </c>
      <c r="C121" s="128" t="s">
        <v>336</v>
      </c>
      <c r="D121" s="165">
        <f>SUM(D93+D119)</f>
        <v>0</v>
      </c>
      <c r="E121" s="165">
        <f>SUM(E93+E119)</f>
        <v>111281501116</v>
      </c>
      <c r="F121" s="165"/>
      <c r="G121" s="165">
        <f>SUM(G93+G119)</f>
        <v>188309853466</v>
      </c>
    </row>
    <row r="122" spans="1:9" ht="13.5" thickBot="1">
      <c r="A122" s="168"/>
      <c r="B122" s="169"/>
      <c r="C122" s="169"/>
      <c r="D122" s="170"/>
      <c r="E122" s="170"/>
      <c r="F122" s="170"/>
      <c r="G122" s="170"/>
    </row>
    <row r="123" spans="1:9" ht="13.5" thickTop="1">
      <c r="A123" s="171"/>
      <c r="B123" s="172"/>
      <c r="C123" s="172"/>
      <c r="D123" s="173"/>
      <c r="E123" s="173"/>
      <c r="F123" s="173"/>
      <c r="G123" s="173"/>
    </row>
    <row r="124" spans="1:9">
      <c r="A124" s="174"/>
      <c r="E124" s="194" t="s">
        <v>12</v>
      </c>
      <c r="F124" s="194"/>
      <c r="G124" s="194"/>
    </row>
    <row r="125" spans="1:9">
      <c r="A125" s="174"/>
      <c r="E125" s="194"/>
      <c r="F125" s="194"/>
      <c r="G125" s="176"/>
    </row>
    <row r="126" spans="1:9">
      <c r="A126" s="174"/>
      <c r="E126" s="177"/>
      <c r="F126" s="177"/>
      <c r="G126" s="176"/>
    </row>
    <row r="127" spans="1:9">
      <c r="A127" s="174"/>
      <c r="E127" s="177"/>
      <c r="F127" s="177"/>
      <c r="G127" s="176"/>
    </row>
    <row r="128" spans="1:9">
      <c r="A128" s="174"/>
      <c r="E128" s="177"/>
      <c r="F128" s="177"/>
      <c r="G128" s="176"/>
    </row>
    <row r="129" spans="1:7" ht="15">
      <c r="A129" s="174"/>
      <c r="E129" s="178"/>
      <c r="F129" s="179"/>
      <c r="G129" s="176"/>
    </row>
    <row r="130" spans="1:7">
      <c r="A130" s="174"/>
      <c r="E130" s="194" t="s">
        <v>13</v>
      </c>
      <c r="F130" s="194"/>
      <c r="G130" s="194"/>
    </row>
    <row r="131" spans="1:7" ht="12.75">
      <c r="A131" s="180"/>
      <c r="B131" s="180"/>
      <c r="C131" s="180"/>
      <c r="D131" s="180"/>
      <c r="E131" s="180"/>
      <c r="F131" s="180"/>
      <c r="G131" s="180"/>
    </row>
    <row r="132" spans="1:7" ht="12.75">
      <c r="A132" s="180"/>
      <c r="B132" s="180"/>
      <c r="C132" s="180"/>
      <c r="D132" s="180"/>
      <c r="E132" s="180"/>
      <c r="F132" s="180"/>
      <c r="G132" s="180"/>
    </row>
    <row r="133" spans="1:7" ht="12.75">
      <c r="A133" s="174"/>
      <c r="G133" s="181"/>
    </row>
    <row r="134" spans="1:7" ht="12.75">
      <c r="A134" s="174"/>
      <c r="G134" s="182"/>
    </row>
    <row r="135" spans="1:7" ht="12.75">
      <c r="A135" s="174"/>
      <c r="G135" s="181"/>
    </row>
    <row r="136" spans="1:7" ht="12.75">
      <c r="A136" s="174"/>
    </row>
    <row r="137" spans="1:7" ht="12.75">
      <c r="A137" s="174"/>
    </row>
    <row r="138" spans="1:7" ht="12.75">
      <c r="A138" s="174"/>
    </row>
    <row r="139" spans="1:7" ht="12.75">
      <c r="A139" s="174"/>
    </row>
    <row r="140" spans="1:7" ht="12.75">
      <c r="A140" s="174"/>
    </row>
    <row r="141" spans="1:7" ht="12.75">
      <c r="A141" s="174"/>
    </row>
    <row r="142" spans="1:7" ht="12.75">
      <c r="A142" s="174"/>
    </row>
    <row r="143" spans="1:7" ht="12.75">
      <c r="A143" s="174"/>
    </row>
    <row r="144" spans="1:7" ht="12.75">
      <c r="A144" s="174"/>
    </row>
    <row r="145" spans="1:1" ht="12.75">
      <c r="A145" s="174"/>
    </row>
    <row r="146" spans="1:1" ht="12.75">
      <c r="A146" s="174"/>
    </row>
    <row r="147" spans="1:1" ht="12.75">
      <c r="A147" s="174"/>
    </row>
    <row r="148" spans="1:1" ht="12.75">
      <c r="A148" s="174"/>
    </row>
    <row r="149" spans="1:1" ht="12.75">
      <c r="A149" s="174"/>
    </row>
    <row r="150" spans="1:1" ht="12.75">
      <c r="A150" s="174"/>
    </row>
    <row r="151" spans="1:1" ht="12.75">
      <c r="A151" s="174"/>
    </row>
    <row r="152" spans="1:1" ht="12.75">
      <c r="A152" s="174"/>
    </row>
    <row r="153" spans="1:1" ht="12.75">
      <c r="A153" s="174"/>
    </row>
    <row r="154" spans="1:1" ht="12.75">
      <c r="A154" s="174"/>
    </row>
    <row r="155" spans="1:1" ht="12.75">
      <c r="A155" s="174"/>
    </row>
    <row r="156" spans="1:1" ht="12.75">
      <c r="A156" s="174"/>
    </row>
    <row r="157" spans="1:1" ht="12.75">
      <c r="A157" s="174"/>
    </row>
    <row r="158" spans="1:1" ht="12.75">
      <c r="A158" s="174"/>
    </row>
    <row r="159" spans="1:1" ht="12.75">
      <c r="A159" s="174"/>
    </row>
    <row r="160" spans="1:1" ht="12.75">
      <c r="A160" s="174"/>
    </row>
    <row r="161" spans="1:1" ht="12.75">
      <c r="A161" s="174"/>
    </row>
    <row r="162" spans="1:1" ht="12.75">
      <c r="A162" s="174"/>
    </row>
  </sheetData>
  <mergeCells count="16">
    <mergeCell ref="A12:G12"/>
    <mergeCell ref="A1:G7"/>
    <mergeCell ref="A8:G8"/>
    <mergeCell ref="A9:G9"/>
    <mergeCell ref="A10:G10"/>
    <mergeCell ref="A11:G11"/>
    <mergeCell ref="G22:G23"/>
    <mergeCell ref="E124:G124"/>
    <mergeCell ref="E125:F125"/>
    <mergeCell ref="E130:G130"/>
    <mergeCell ref="A22:A23"/>
    <mergeCell ref="B22:B23"/>
    <mergeCell ref="C22:C23"/>
    <mergeCell ref="D22:D23"/>
    <mergeCell ref="E22:E23"/>
    <mergeCell ref="F22:F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LRA 2014</vt:lpstr>
      <vt:lpstr>LRA 2015</vt:lpstr>
      <vt:lpstr>LRA 2016</vt:lpstr>
      <vt:lpstr>'LRA 2015'!Print_Area</vt:lpstr>
      <vt:lpstr>'LRA 2015'!Print_Titles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AKUNTANSI</dc:creator>
  <cp:lastModifiedBy>AKUNTANSI</cp:lastModifiedBy>
  <cp:lastPrinted>2016-06-14T07:38:10Z</cp:lastPrinted>
  <dcterms:created xsi:type="dcterms:W3CDTF">2016-04-04T00:19:25Z</dcterms:created>
  <dcterms:modified xsi:type="dcterms:W3CDTF">2017-08-04T02:07:15Z</dcterms:modified>
</cp:coreProperties>
</file>